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bggr9\OneDrive\Escritorio\"/>
    </mc:Choice>
  </mc:AlternateContent>
  <xr:revisionPtr revIDLastSave="0" documentId="13_ncr:1_{C393577E-2EC1-429E-8277-285F4CA0BCD4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Calculadora rentabilidad inmobi" sheetId="2" r:id="rId1"/>
    <sheet name="Decisión de compra para alquile" sheetId="8" r:id="rId2"/>
    <sheet name="Calculadora gastos de compra" sheetId="3" r:id="rId3"/>
    <sheet name="Cashflow" sheetId="4" r:id="rId4"/>
    <sheet name="Inmuebles" sheetId="5" r:id="rId5"/>
    <sheet name="Balance" sheetId="6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8" l="1"/>
  <c r="E12" i="8"/>
  <c r="E13" i="8"/>
  <c r="E14" i="8"/>
  <c r="F15" i="8"/>
  <c r="E16" i="8"/>
  <c r="E17" i="8"/>
  <c r="F17" i="8"/>
  <c r="F19" i="8"/>
  <c r="E21" i="8"/>
  <c r="F21" i="8"/>
  <c r="F27" i="8"/>
  <c r="F30" i="8"/>
  <c r="F36" i="8"/>
  <c r="F41" i="8"/>
  <c r="F43" i="8"/>
  <c r="F47" i="8"/>
  <c r="F51" i="8"/>
  <c r="F54" i="8"/>
  <c r="F57" i="8"/>
  <c r="F58" i="8"/>
  <c r="F59" i="8"/>
  <c r="G59" i="8"/>
  <c r="L14" i="6"/>
  <c r="I14" i="6"/>
  <c r="E14" i="6"/>
  <c r="L13" i="6"/>
  <c r="I13" i="6"/>
  <c r="E13" i="6"/>
  <c r="L12" i="6"/>
  <c r="I12" i="6"/>
  <c r="E12" i="6"/>
  <c r="L11" i="6"/>
  <c r="L15" i="6" s="1"/>
  <c r="I11" i="6"/>
  <c r="E11" i="6"/>
  <c r="I9" i="6"/>
  <c r="D9" i="6"/>
  <c r="C9" i="6"/>
  <c r="J8" i="6"/>
  <c r="E8" i="6"/>
  <c r="H8" i="6" s="1"/>
  <c r="J7" i="6"/>
  <c r="E7" i="6"/>
  <c r="H7" i="6" s="1"/>
  <c r="J6" i="6"/>
  <c r="E6" i="6"/>
  <c r="H6" i="6" s="1"/>
  <c r="J5" i="6"/>
  <c r="E5" i="6"/>
  <c r="H5" i="6" s="1"/>
  <c r="J4" i="6"/>
  <c r="E4" i="6"/>
  <c r="H4" i="6" s="1"/>
  <c r="J3" i="6"/>
  <c r="E3" i="6"/>
  <c r="N50" i="5"/>
  <c r="N51" i="5" s="1"/>
  <c r="L50" i="5"/>
  <c r="L51" i="5" s="1"/>
  <c r="J50" i="5"/>
  <c r="J51" i="5" s="1"/>
  <c r="H50" i="5"/>
  <c r="H51" i="5" s="1"/>
  <c r="F50" i="5"/>
  <c r="F51" i="5" s="1"/>
  <c r="D50" i="5"/>
  <c r="D51" i="5" s="1"/>
  <c r="N38" i="5"/>
  <c r="L38" i="5"/>
  <c r="J38" i="5"/>
  <c r="H38" i="5"/>
  <c r="F38" i="5"/>
  <c r="D38" i="5"/>
  <c r="N31" i="5"/>
  <c r="L31" i="5"/>
  <c r="J31" i="5"/>
  <c r="H31" i="5"/>
  <c r="F31" i="5"/>
  <c r="D31" i="5"/>
  <c r="L12" i="5"/>
  <c r="N12" i="5" s="1"/>
  <c r="I12" i="5"/>
  <c r="K12" i="5" s="1"/>
  <c r="F12" i="5"/>
  <c r="H12" i="5" s="1"/>
  <c r="C12" i="5"/>
  <c r="E12" i="5" s="1"/>
  <c r="O11" i="5"/>
  <c r="N9" i="5"/>
  <c r="M9" i="5"/>
  <c r="L9" i="5"/>
  <c r="K9" i="5"/>
  <c r="J9" i="5"/>
  <c r="I9" i="5"/>
  <c r="H9" i="5"/>
  <c r="G9" i="5"/>
  <c r="F9" i="5"/>
  <c r="E9" i="5"/>
  <c r="D9" i="5"/>
  <c r="C9" i="5"/>
  <c r="Q8" i="5"/>
  <c r="P8" i="5"/>
  <c r="O8" i="5"/>
  <c r="Q7" i="5"/>
  <c r="P7" i="5"/>
  <c r="O7" i="5"/>
  <c r="Q6" i="5"/>
  <c r="P6" i="5"/>
  <c r="O6" i="5"/>
  <c r="R6" i="5" s="1"/>
  <c r="Q5" i="5"/>
  <c r="P5" i="5"/>
  <c r="O5" i="5"/>
  <c r="R5" i="5" s="1"/>
  <c r="Q4" i="5"/>
  <c r="P4" i="5"/>
  <c r="O4" i="5"/>
  <c r="R4" i="5" s="1"/>
  <c r="Q3" i="5"/>
  <c r="Q9" i="5" s="1"/>
  <c r="P3" i="5"/>
  <c r="P9" i="5" s="1"/>
  <c r="O3" i="5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O15" i="4"/>
  <c r="O14" i="4"/>
  <c r="O13" i="4"/>
  <c r="O12" i="4"/>
  <c r="O11" i="4"/>
  <c r="O17" i="4" s="1"/>
  <c r="O8" i="4"/>
  <c r="N7" i="4"/>
  <c r="M7" i="4"/>
  <c r="L7" i="4"/>
  <c r="K7" i="4"/>
  <c r="J7" i="4"/>
  <c r="I7" i="4"/>
  <c r="H7" i="4"/>
  <c r="G7" i="4"/>
  <c r="F7" i="4"/>
  <c r="E7" i="4"/>
  <c r="D7" i="4"/>
  <c r="C7" i="4"/>
  <c r="O7" i="4" s="1"/>
  <c r="N6" i="4"/>
  <c r="N9" i="4" s="1"/>
  <c r="N18" i="4" s="1"/>
  <c r="M6" i="4"/>
  <c r="M9" i="4" s="1"/>
  <c r="M18" i="4" s="1"/>
  <c r="L6" i="4"/>
  <c r="L9" i="4" s="1"/>
  <c r="L18" i="4" s="1"/>
  <c r="K6" i="4"/>
  <c r="K9" i="4" s="1"/>
  <c r="K18" i="4" s="1"/>
  <c r="J6" i="4"/>
  <c r="J9" i="4" s="1"/>
  <c r="J18" i="4" s="1"/>
  <c r="I6" i="4"/>
  <c r="I9" i="4" s="1"/>
  <c r="I18" i="4" s="1"/>
  <c r="H6" i="4"/>
  <c r="H9" i="4" s="1"/>
  <c r="H18" i="4" s="1"/>
  <c r="G6" i="4"/>
  <c r="G9" i="4" s="1"/>
  <c r="G18" i="4" s="1"/>
  <c r="F6" i="4"/>
  <c r="F9" i="4" s="1"/>
  <c r="F18" i="4" s="1"/>
  <c r="E6" i="4"/>
  <c r="E9" i="4" s="1"/>
  <c r="E18" i="4" s="1"/>
  <c r="D6" i="4"/>
  <c r="D9" i="4" s="1"/>
  <c r="D18" i="4" s="1"/>
  <c r="C6" i="4"/>
  <c r="O5" i="4"/>
  <c r="D22" i="3"/>
  <c r="C28" i="3" s="1"/>
  <c r="C17" i="3"/>
  <c r="C15" i="3"/>
  <c r="C8" i="3"/>
  <c r="C7" i="3"/>
  <c r="D5" i="3"/>
  <c r="C6" i="3" s="1"/>
  <c r="C9" i="3" s="1"/>
  <c r="C30" i="2"/>
  <c r="C18" i="2"/>
  <c r="C19" i="2" s="1"/>
  <c r="C22" i="2" s="1"/>
  <c r="C14" i="2"/>
  <c r="C7" i="2"/>
  <c r="C6" i="2"/>
  <c r="E5" i="2"/>
  <c r="C5" i="2"/>
  <c r="C36" i="2" l="1"/>
  <c r="C9" i="2"/>
  <c r="C15" i="2"/>
  <c r="C34" i="2" s="1"/>
  <c r="C37" i="2"/>
  <c r="C35" i="2"/>
  <c r="C16" i="3"/>
  <c r="C19" i="3"/>
  <c r="C18" i="3"/>
  <c r="C9" i="4"/>
  <c r="C18" i="4" s="1"/>
  <c r="O6" i="4"/>
  <c r="O9" i="4" s="1"/>
  <c r="O18" i="4" s="1"/>
  <c r="O9" i="5"/>
  <c r="R3" i="5"/>
  <c r="R9" i="5" s="1"/>
  <c r="C40" i="5"/>
  <c r="C53" i="5" s="1"/>
  <c r="E40" i="5"/>
  <c r="E53" i="5" s="1"/>
  <c r="G40" i="5"/>
  <c r="G53" i="5" s="1"/>
  <c r="J40" i="5"/>
  <c r="I53" i="5" s="1"/>
  <c r="E9" i="6"/>
  <c r="H3" i="6"/>
  <c r="J9" i="6"/>
  <c r="K9" i="6" s="1"/>
  <c r="K3" i="6"/>
  <c r="K4" i="6"/>
  <c r="K5" i="6"/>
  <c r="K6" i="6"/>
  <c r="K7" i="6"/>
  <c r="E15" i="6"/>
  <c r="N11" i="6"/>
  <c r="N15" i="6" s="1"/>
  <c r="M11" i="6"/>
  <c r="M15" i="6" s="1"/>
  <c r="I15" i="6"/>
  <c r="J15" i="6" s="1"/>
  <c r="J11" i="6"/>
  <c r="N12" i="6"/>
  <c r="M12" i="6"/>
  <c r="J12" i="6"/>
  <c r="N13" i="6"/>
  <c r="M13" i="6"/>
  <c r="J13" i="6"/>
  <c r="N14" i="6"/>
  <c r="M14" i="6"/>
  <c r="J1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home</author>
  </authors>
  <commentList>
    <comment ref="F34" authorId="0" shapeId="0" xr:uid="{51C87DA9-74E8-49C8-9719-4B71A6E5DF9D}">
      <text>
        <r>
          <rPr>
            <b/>
            <sz val="9"/>
            <color indexed="81"/>
            <rFont val="Tahoma"/>
            <charset val="1"/>
          </rPr>
          <t>Por ejemplo, plazo fijo, bonos, acciones.
Puede poner 0 sino está seguro</t>
        </r>
      </text>
    </comment>
    <comment ref="B45" authorId="0" shapeId="0" xr:uid="{A93973EC-516F-4B8B-A710-B4F71495B2CF}">
      <text>
        <r>
          <rPr>
            <b/>
            <sz val="9"/>
            <color indexed="81"/>
            <rFont val="Tahoma"/>
            <family val="2"/>
          </rPr>
          <t>Impuesto a la renta de personas físicas</t>
        </r>
      </text>
    </comment>
  </commentList>
</comments>
</file>

<file path=xl/sharedStrings.xml><?xml version="1.0" encoding="utf-8"?>
<sst xmlns="http://schemas.openxmlformats.org/spreadsheetml/2006/main" count="450" uniqueCount="213">
  <si>
    <t>CALCULADORA DE RENTABILIDAD INMOBILIARIA</t>
  </si>
  <si>
    <r>
      <rPr>
        <i/>
        <sz val="11"/>
        <color theme="1"/>
        <rFont val="Roboto Condensed"/>
      </rPr>
      <t xml:space="preserve">Modifica las casillas en </t>
    </r>
    <r>
      <rPr>
        <i/>
        <sz val="11"/>
        <color rgb="FF7F7F7F"/>
        <rFont val="Roboto Condensed"/>
      </rPr>
      <t>gris</t>
    </r>
  </si>
  <si>
    <t>Gastos de compra</t>
  </si>
  <si>
    <t>Impuesto Transmisiones por Comunidad*</t>
  </si>
  <si>
    <t>Precio de compra (negocia bien)</t>
  </si>
  <si>
    <t>Comunidad Autónoma</t>
  </si>
  <si>
    <t>Impuesto</t>
  </si>
  <si>
    <t>ITP/IVA</t>
  </si>
  <si>
    <t>Baleares</t>
  </si>
  <si>
    <t>IVA (Vivienda nueva)</t>
  </si>
  <si>
    <t>Registro y Notaría</t>
  </si>
  <si>
    <t>Aragón</t>
  </si>
  <si>
    <t>Comisión inmobiliaria (si la pagas tu)</t>
  </si>
  <si>
    <t>Asturias</t>
  </si>
  <si>
    <t>Coste estimado reforma</t>
  </si>
  <si>
    <t>Total Compra Contado</t>
  </si>
  <si>
    <t>Canarias</t>
  </si>
  <si>
    <t>Cantabria</t>
  </si>
  <si>
    <t>Gastos Hipotecarios</t>
  </si>
  <si>
    <t>Castilla la Mancha</t>
  </si>
  <si>
    <t>Tasación inmueble</t>
  </si>
  <si>
    <t>Castilla León</t>
  </si>
  <si>
    <t>Gestoría</t>
  </si>
  <si>
    <t>Cataluña</t>
  </si>
  <si>
    <t>Comisión apertura hipoteca</t>
  </si>
  <si>
    <t>Extremadura</t>
  </si>
  <si>
    <t>Total Compra Con Hipoteca</t>
  </si>
  <si>
    <t>Galicia</t>
  </si>
  <si>
    <t>La Rioja</t>
  </si>
  <si>
    <t>Hipoteca</t>
  </si>
  <si>
    <t>Madrid</t>
  </si>
  <si>
    <t>Entrada</t>
  </si>
  <si>
    <t>Murcia</t>
  </si>
  <si>
    <t>Financiado</t>
  </si>
  <si>
    <t>Navarra</t>
  </si>
  <si>
    <t>Años hipoteca</t>
  </si>
  <si>
    <t>País Vasco</t>
  </si>
  <si>
    <t>TAE</t>
  </si>
  <si>
    <t>Comunidad Valenciana</t>
  </si>
  <si>
    <t>Cuota Mensual Hipoteca</t>
  </si>
  <si>
    <t>*Revisar Bonificaciones y Tramos de Cada Comunidad</t>
  </si>
  <si>
    <t>Gastos e Impuestos de Mantenimiento</t>
  </si>
  <si>
    <t>IBI anual</t>
  </si>
  <si>
    <t>Comunidad mensual</t>
  </si>
  <si>
    <t>Derramas mensual</t>
  </si>
  <si>
    <t>Mantenimiento mensual</t>
  </si>
  <si>
    <t>Seguros anual</t>
  </si>
  <si>
    <t>Total Mantenimiento Mensual</t>
  </si>
  <si>
    <t>Rentabilidad</t>
  </si>
  <si>
    <t>Alquiler mensual</t>
  </si>
  <si>
    <t>Rentabilidad bruta</t>
  </si>
  <si>
    <t>Cashflow (alquiler menos hipoteca y gastos)</t>
  </si>
  <si>
    <t>Dinero que sale de nuestro bolsillo el día 1</t>
  </si>
  <si>
    <t>ROCE</t>
  </si>
  <si>
    <t>CALCULADORA DE GASTOS E IMPUESTOS AL COMPRAR</t>
  </si>
  <si>
    <r>
      <rPr>
        <i/>
        <sz val="11"/>
        <color theme="1"/>
        <rFont val="Roboto Condensed"/>
      </rPr>
      <t xml:space="preserve">Modifica las casillas en </t>
    </r>
    <r>
      <rPr>
        <i/>
        <sz val="11"/>
        <color rgb="FF7F7F7F"/>
        <rFont val="Roboto Condensed"/>
      </rPr>
      <t>gris</t>
    </r>
  </si>
  <si>
    <t>Gastos Generales</t>
  </si>
  <si>
    <t>Impuesto Transmisiones por Comunidad</t>
  </si>
  <si>
    <t>Precio negociado de compra</t>
  </si>
  <si>
    <t>Revisar Bonificaciones y Tramos de Cada Comunidad</t>
  </si>
  <si>
    <r>
      <rPr>
        <sz val="11"/>
        <color theme="1"/>
        <rFont val="Roboto Condensed"/>
      </rPr>
      <t>ITP/IVA (</t>
    </r>
    <r>
      <rPr>
        <i/>
        <sz val="10"/>
        <color theme="1"/>
        <rFont val="Roboto Condensed"/>
      </rPr>
      <t>Para el ITP revisa Valor Referencia Catastro</t>
    </r>
    <r>
      <rPr>
        <sz val="11"/>
        <color theme="1"/>
        <rFont val="Roboto Condensed"/>
      </rPr>
      <t>)*</t>
    </r>
  </si>
  <si>
    <t>Andalucia</t>
  </si>
  <si>
    <t>Total Gastos Compra Sin Hipoteca</t>
  </si>
  <si>
    <t>Hipoteca solicitada</t>
  </si>
  <si>
    <t>Total Gastos Compra Con Hipoteca</t>
  </si>
  <si>
    <t>Entrada que daremos al comprar</t>
  </si>
  <si>
    <t>Dinero necesario sin hipoteca</t>
  </si>
  <si>
    <t>Dinero necesario con hipoteca</t>
  </si>
  <si>
    <t>IMPORTE MÁXIMO DE COMPRA</t>
  </si>
  <si>
    <t>Dinero disponible</t>
  </si>
  <si>
    <t>Comunidad autónoma</t>
  </si>
  <si>
    <t>Porcentaje que damos de entrada para la hipoteca</t>
  </si>
  <si>
    <t>Comisión Inmobiliaria</t>
  </si>
  <si>
    <t>Importe máximo recomendado</t>
  </si>
  <si>
    <t xml:space="preserve">Disponible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</si>
  <si>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</si>
  <si>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</si>
  <si>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</si>
  <si>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</si>
  <si>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</si>
  <si>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</si>
  <si>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</si>
  <si>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</si>
  <si>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</si>
  <si>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</si>
  <si>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</si>
  <si>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</si>
  <si>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</si>
  <si>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Salarios</t>
  </si>
  <si>
    <t>Inmuebles</t>
  </si>
  <si>
    <t>Dividendos</t>
  </si>
  <si>
    <t>Otros</t>
  </si>
  <si>
    <t>Alquiler</t>
  </si>
  <si>
    <t>Compra</t>
  </si>
  <si>
    <t>Colegio</t>
  </si>
  <si>
    <t>Viaje</t>
  </si>
  <si>
    <t>Vehiculos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</si>
  <si>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</si>
  <si>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</si>
  <si>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</si>
  <si>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</si>
  <si>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</si>
  <si>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</si>
  <si>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</si>
  <si>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</si>
  <si>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</si>
  <si>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</si>
  <si>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</si>
  <si>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</si>
  <si>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</si>
  <si>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Comunidad</t>
  </si>
  <si>
    <t>IBI</t>
  </si>
  <si>
    <t>Diferencia</t>
  </si>
  <si>
    <t>IVA</t>
  </si>
  <si>
    <t>Nombre</t>
  </si>
  <si>
    <t>Ref. Catastral</t>
  </si>
  <si>
    <t>Ref. Catrastal</t>
  </si>
  <si>
    <t>Ref. Catatral</t>
  </si>
  <si>
    <t xml:space="preserve">Comunidad </t>
  </si>
  <si>
    <t>Fecha</t>
  </si>
  <si>
    <t>Importe</t>
  </si>
  <si>
    <t>Total (IBI + Comunidad)</t>
  </si>
  <si>
    <t>Datos Compra</t>
  </si>
  <si>
    <t>Fecha Compra</t>
  </si>
  <si>
    <t>V Compra</t>
  </si>
  <si>
    <t>Notario</t>
  </si>
  <si>
    <t>Registro</t>
  </si>
  <si>
    <t>Amortización</t>
  </si>
  <si>
    <t>Valor Suelo</t>
  </si>
  <si>
    <t>TOTAL (IBI+Com+Amortiz)</t>
  </si>
  <si>
    <t>Fechas de giro recibos IBI</t>
  </si>
  <si>
    <t xml:space="preserve">30 de mayo, 31 de julio, 30 de septiembre y 30 de noviembre. </t>
  </si>
  <si>
    <t>Otros Gastos</t>
  </si>
  <si>
    <t>Coste Total</t>
  </si>
  <si>
    <t>Metros</t>
  </si>
  <si>
    <t>m2/€</t>
  </si>
  <si>
    <t>Total Año</t>
  </si>
  <si>
    <t>Administrador</t>
  </si>
  <si>
    <t>Tfno.</t>
  </si>
  <si>
    <t>Email</t>
  </si>
  <si>
    <t>CC</t>
  </si>
  <si>
    <t>Inmu 1</t>
  </si>
  <si>
    <t>Inmu 2</t>
  </si>
  <si>
    <t>Inmu 3</t>
  </si>
  <si>
    <t>Inmu 4</t>
  </si>
  <si>
    <t>Inmu 5</t>
  </si>
  <si>
    <t>Inmu 6</t>
  </si>
  <si>
    <t>Acciones</t>
  </si>
  <si>
    <t>Nº Acciones</t>
  </si>
  <si>
    <t>Precio Compra</t>
  </si>
  <si>
    <t>Fecha Venta</t>
  </si>
  <si>
    <t>Precio Venta</t>
  </si>
  <si>
    <t>Valor</t>
  </si>
  <si>
    <t>Div/acc</t>
  </si>
  <si>
    <t>Div. Est.</t>
  </si>
  <si>
    <t>Peso Cartera</t>
  </si>
  <si>
    <t>Acc 1</t>
  </si>
  <si>
    <t>Acc 2</t>
  </si>
  <si>
    <t>Acc 3</t>
  </si>
  <si>
    <t>Acc 4</t>
  </si>
  <si>
    <t xml:space="preserve">Préstamos </t>
  </si>
  <si>
    <t>Interes</t>
  </si>
  <si>
    <t>Inicio</t>
  </si>
  <si>
    <t>Vencimiento</t>
  </si>
  <si>
    <t>Banco</t>
  </si>
  <si>
    <t>Cuota</t>
  </si>
  <si>
    <t>XXX</t>
  </si>
  <si>
    <t>Banco 1</t>
  </si>
  <si>
    <t>Hipotecas</t>
  </si>
  <si>
    <t>Banc 2</t>
  </si>
  <si>
    <t>Fianzas</t>
  </si>
  <si>
    <t>Inmueble</t>
  </si>
  <si>
    <t>Vehículos</t>
  </si>
  <si>
    <t>Modelo</t>
  </si>
  <si>
    <t>Modelo 1</t>
  </si>
  <si>
    <t>Si la diferencia final es negativa, es mejor comprar que alquilar</t>
  </si>
  <si>
    <t>Si la diferencia final es positiva, es mejor alquilar que comprar</t>
  </si>
  <si>
    <t>DIFERENCIA</t>
  </si>
  <si>
    <t>SUMA PASO 3 Y 4</t>
  </si>
  <si>
    <t>SUMA PASO 1 Y 2</t>
  </si>
  <si>
    <t>Incremento (en valor) esperado anual</t>
  </si>
  <si>
    <t>Porcentaje de revalorización anual (puede ser negativa)</t>
  </si>
  <si>
    <t>Valor de la vivienda</t>
  </si>
  <si>
    <t>Paso 4: Compute la posible revalorización anual del inmueble</t>
  </si>
  <si>
    <t>Ahorro fiscal al comprar el inmueble</t>
  </si>
  <si>
    <t>Tipo medio del IRPF (%)</t>
  </si>
  <si>
    <t>Total anual impuestos e intereses deducibles fiscalmente</t>
  </si>
  <si>
    <t>Impuestos propiedad deducibles fiscalmente (IBI, etc.)</t>
  </si>
  <si>
    <t>Intereses anuales de la hipoteca deducibles fiscalmente</t>
  </si>
  <si>
    <t>Paso 3: Compute el ahorro de impuestos por la compra vivienda</t>
  </si>
  <si>
    <t>Ganancia anual "perdida" por compra del inmueble</t>
  </si>
  <si>
    <t>Valor en %</t>
  </si>
  <si>
    <t>Tasa de Costo de oportunidad por no invertir ese dinero en otra inversión</t>
  </si>
  <si>
    <t>Costo total compra vivienda</t>
  </si>
  <si>
    <t>Costo comisión Inmobiliaria</t>
  </si>
  <si>
    <t>Gastos de trámites, escribano, etc</t>
  </si>
  <si>
    <t>Impuesto de transmisión patrimonial</t>
  </si>
  <si>
    <t>Importe pagado por la compra de la vivienda</t>
  </si>
  <si>
    <t>Paso 2: Compute la ganancia perdida por haber pagado la vivienda</t>
  </si>
  <si>
    <t>Ahorro alquiler frente a compra</t>
  </si>
  <si>
    <t>Costo alquiler propiedad equivalente</t>
  </si>
  <si>
    <t>Costo total como propietario</t>
  </si>
  <si>
    <t>Otros gastos extraordinarios</t>
  </si>
  <si>
    <t>Comunidad de propietarios</t>
  </si>
  <si>
    <t>Seguros inmueble</t>
  </si>
  <si>
    <t>Tasas (basura, etc.)</t>
  </si>
  <si>
    <t>Impuestos propiedad (IBI, etc.)</t>
  </si>
  <si>
    <t>Cuota mensual hipoteca</t>
  </si>
  <si>
    <t>Anual</t>
  </si>
  <si>
    <t>Mensual</t>
  </si>
  <si>
    <t>Paso 1: Compare los costos</t>
  </si>
  <si>
    <t>Introduzca los datos en las celdas amarillas</t>
  </si>
  <si>
    <t>Decisión de comprar versus alquilar un inmueble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</si>
</sst>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%"/>
    <numFmt numFmtId="165" formatCode="_-* #,##0\ &quot;€&quot;_-;\-* #,##0\ &quot;€&quot;_-;_-* &quot;-&quot;??\ &quot;€&quot;_-;_-@"/>
    <numFmt numFmtId="166" formatCode="_-* #,##0\ &quot;€&quot;_-;\-* #,##0\ &quot;€&quot;_-;_-* &quot;-&quot;?\ &quot;€&quot;_-;_-@"/>
    <numFmt numFmtId="167" formatCode="#,##0\ &quot;€&quot;;[Red]\-#,##0\ &quot;€&quot;"/>
    <numFmt numFmtId="168" formatCode="#,##0.00\ &quot;€&quot;;[Red]\-#,##0.00\ &quot;€&quot;"/>
    <numFmt numFmtId="169" formatCode="_-* #,##0.0\ &quot;€&quot;_-;\-* #,##0.0\ &quot;€&quot;_-;_-* &quot;-&quot;?\ &quot;€&quot;_-;_-@"/>
    <numFmt numFmtId="170" formatCode="_-* #,##0.00\ &quot;€&quot;_-;\-* #,##0.00\ &quot;€&quot;_-;_-* &quot;-&quot;??\ &quot;€&quot;_-;_-@"/>
    <numFmt numFmtId="171" formatCode="d/m/yyyy"/>
    <numFmt numFmtId="172" formatCode="#,##0\ &quot;€&quot;"/>
    <numFmt numFmtId="173" formatCode="#,##0.00\ &quot;€&quot;"/>
  </numFmts>
  <fonts count="35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name val="Calibri"/>
    </font>
    <font>
      <sz val="11"/>
      <color theme="1"/>
      <name val="Roboto Condensed"/>
    </font>
    <font>
      <b/>
      <sz val="14"/>
      <color theme="0"/>
      <name val="Verdana"/>
    </font>
    <font>
      <i/>
      <sz val="11"/>
      <color theme="1"/>
      <name val="Roboto Condensed"/>
    </font>
    <font>
      <b/>
      <i/>
      <sz val="11"/>
      <color theme="1"/>
      <name val="Roboto Condensed"/>
    </font>
    <font>
      <b/>
      <sz val="11"/>
      <color theme="1"/>
      <name val="Roboto Condensed"/>
    </font>
    <font>
      <b/>
      <sz val="11"/>
      <color theme="10"/>
      <name val="Roboto Condensed"/>
    </font>
    <font>
      <u/>
      <sz val="11"/>
      <color theme="10"/>
      <name val="Roboto Condensed"/>
    </font>
    <font>
      <u/>
      <sz val="11"/>
      <color theme="10"/>
      <name val="Roboto Condensed"/>
    </font>
    <font>
      <b/>
      <u/>
      <sz val="11"/>
      <color theme="10"/>
      <name val="Roboto Condensed"/>
    </font>
    <font>
      <sz val="11"/>
      <color rgb="FFFF0000"/>
      <name val="Roboto Condensed"/>
    </font>
    <font>
      <i/>
      <sz val="10"/>
      <color theme="1"/>
      <name val="Roboto Condensed"/>
    </font>
    <font>
      <sz val="11"/>
      <color theme="10"/>
      <name val="Roboto Condensed"/>
    </font>
    <font>
      <b/>
      <sz val="11"/>
      <color theme="0"/>
      <name val="Roboto Condensed"/>
    </font>
    <font>
      <b/>
      <sz val="11"/>
      <color theme="1"/>
      <name val="Calibri"/>
    </font>
    <font>
      <b/>
      <sz val="11"/>
      <color theme="0"/>
      <name val="Calibri"/>
    </font>
    <font>
      <sz val="11"/>
      <color rgb="FFFF0000"/>
      <name val="Calibri"/>
    </font>
    <font>
      <u/>
      <sz val="11"/>
      <color theme="1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000000"/>
      <name val="Calibri"/>
    </font>
    <font>
      <i/>
      <sz val="11"/>
      <color rgb="FF7F7F7F"/>
      <name val="Roboto Condensed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</fonts>
  <fills count="2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134F5C"/>
        <bgColor rgb="FF134F5C"/>
      </patternFill>
    </fill>
    <fill>
      <patternFill patternType="solid">
        <fgColor rgb="FFA2C4C9"/>
        <bgColor rgb="FFA2C4C9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rgb="FF0B5394"/>
        <bgColor rgb="FF0B5394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rgb="FFFF0000"/>
      </patternFill>
    </fill>
    <fill>
      <patternFill patternType="solid">
        <fgColor rgb="FF8DB3E2"/>
        <bgColor rgb="FF8DB3E2"/>
      </patternFill>
    </fill>
    <fill>
      <patternFill patternType="solid">
        <fgColor rgb="FFC2D69B"/>
        <bgColor rgb="FFC2D69B"/>
      </patternFill>
    </fill>
    <fill>
      <patternFill patternType="solid">
        <fgColor rgb="FFB8CCE4"/>
        <bgColor rgb="FFB8CCE4"/>
      </patternFill>
    </fill>
    <fill>
      <patternFill patternType="solid">
        <fgColor rgb="FFFFC000"/>
        <bgColor rgb="FFFFC000"/>
      </patternFill>
    </fill>
    <fill>
      <patternFill patternType="solid">
        <fgColor rgb="FFC4BD97"/>
        <bgColor rgb="FFC4BD97"/>
      </patternFill>
    </fill>
    <fill>
      <patternFill patternType="solid">
        <fgColor rgb="FFFFFF99"/>
        <bgColor rgb="FFFFFF99"/>
      </patternFill>
    </fill>
    <fill>
      <patternFill patternType="solid">
        <fgColor rgb="FF95B3D7"/>
        <bgColor rgb="FF95B3D7"/>
      </patternFill>
    </fill>
    <fill>
      <patternFill patternType="solid">
        <fgColor rgb="FFD99594"/>
        <bgColor rgb="FFD99594"/>
      </patternFill>
    </fill>
    <fill>
      <patternFill patternType="solid">
        <fgColor rgb="FF00B0F0"/>
        <bgColor rgb="FF00B0F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BBC6AE"/>
      </bottom>
      <diagonal/>
    </border>
  </borders>
  <cellStyleXfs count="3">
    <xf numFmtId="0" fontId="0" fillId="0" borderId="0"/>
    <xf numFmtId="0" fontId="1" fillId="0" borderId="11"/>
    <xf numFmtId="9" fontId="1" fillId="0" borderId="11" applyFont="0" applyFill="0" applyBorder="0" applyAlignment="0" applyProtection="0"/>
  </cellStyleXfs>
  <cellXfs count="212">
    <xf numFmtId="0" fontId="0" fillId="0" borderId="0" xfId="0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6" fillId="4" borderId="6" xfId="0" applyFont="1" applyFill="1" applyBorder="1"/>
    <xf numFmtId="0" fontId="3" fillId="2" borderId="6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6" fillId="5" borderId="6" xfId="0" applyFont="1" applyFill="1" applyBorder="1"/>
    <xf numFmtId="165" fontId="3" fillId="6" borderId="7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/>
    <xf numFmtId="165" fontId="3" fillId="2" borderId="2" xfId="0" applyNumberFormat="1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2" xfId="0" applyFont="1" applyFill="1" applyBorder="1" applyAlignment="1">
      <alignment horizontal="center"/>
    </xf>
    <xf numFmtId="164" fontId="3" fillId="6" borderId="8" xfId="0" applyNumberFormat="1" applyFont="1" applyFill="1" applyBorder="1" applyAlignment="1">
      <alignment horizontal="center"/>
    </xf>
    <xf numFmtId="0" fontId="3" fillId="2" borderId="9" xfId="0" applyFont="1" applyFill="1" applyBorder="1"/>
    <xf numFmtId="165" fontId="3" fillId="6" borderId="8" xfId="0" applyNumberFormat="1" applyFont="1" applyFill="1" applyBorder="1" applyAlignment="1">
      <alignment horizontal="center"/>
    </xf>
    <xf numFmtId="0" fontId="7" fillId="2" borderId="2" xfId="0" applyFont="1" applyFill="1" applyBorder="1"/>
    <xf numFmtId="0" fontId="3" fillId="2" borderId="6" xfId="0" applyFont="1" applyFill="1" applyBorder="1"/>
    <xf numFmtId="166" fontId="3" fillId="2" borderId="9" xfId="0" applyNumberFormat="1" applyFont="1" applyFill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0" fontId="11" fillId="2" borderId="2" xfId="0" applyFont="1" applyFill="1" applyBorder="1"/>
    <xf numFmtId="1" fontId="3" fillId="6" borderId="8" xfId="0" applyNumberFormat="1" applyFont="1" applyFill="1" applyBorder="1" applyAlignment="1">
      <alignment horizontal="right"/>
    </xf>
    <xf numFmtId="10" fontId="3" fillId="6" borderId="8" xfId="0" applyNumberFormat="1" applyFont="1" applyFill="1" applyBorder="1" applyAlignment="1">
      <alignment horizontal="right"/>
    </xf>
    <xf numFmtId="167" fontId="12" fillId="2" borderId="2" xfId="0" applyNumberFormat="1" applyFont="1" applyFill="1" applyBorder="1" applyAlignment="1">
      <alignment horizontal="right"/>
    </xf>
    <xf numFmtId="0" fontId="13" fillId="2" borderId="2" xfId="0" applyFont="1" applyFill="1" applyBorder="1"/>
    <xf numFmtId="0" fontId="3" fillId="2" borderId="10" xfId="0" applyFont="1" applyFill="1" applyBorder="1"/>
    <xf numFmtId="165" fontId="12" fillId="2" borderId="2" xfId="0" applyNumberFormat="1" applyFont="1" applyFill="1" applyBorder="1"/>
    <xf numFmtId="0" fontId="3" fillId="2" borderId="3" xfId="0" applyFont="1" applyFill="1" applyBorder="1"/>
    <xf numFmtId="0" fontId="3" fillId="2" borderId="1" xfId="0" applyFont="1" applyFill="1" applyBorder="1"/>
    <xf numFmtId="0" fontId="3" fillId="2" borderId="5" xfId="0" applyFont="1" applyFill="1" applyBorder="1"/>
    <xf numFmtId="0" fontId="3" fillId="2" borderId="3" xfId="0" applyFont="1" applyFill="1" applyBorder="1" applyAlignment="1">
      <alignment horizontal="center"/>
    </xf>
    <xf numFmtId="0" fontId="6" fillId="2" borderId="1" xfId="0" applyFont="1" applyFill="1" applyBorder="1"/>
    <xf numFmtId="0" fontId="3" fillId="2" borderId="2" xfId="0" applyFont="1" applyFill="1" applyBorder="1" applyAlignment="1">
      <alignment horizontal="left"/>
    </xf>
    <xf numFmtId="168" fontId="12" fillId="2" borderId="2" xfId="0" applyNumberFormat="1" applyFont="1" applyFill="1" applyBorder="1" applyAlignment="1">
      <alignment horizontal="right"/>
    </xf>
    <xf numFmtId="0" fontId="5" fillId="2" borderId="1" xfId="0" applyFont="1" applyFill="1" applyBorder="1"/>
    <xf numFmtId="10" fontId="7" fillId="2" borderId="8" xfId="0" applyNumberFormat="1" applyFont="1" applyFill="1" applyBorder="1"/>
    <xf numFmtId="168" fontId="3" fillId="2" borderId="2" xfId="0" applyNumberFormat="1" applyFont="1" applyFill="1" applyBorder="1" applyAlignment="1">
      <alignment horizontal="right"/>
    </xf>
    <xf numFmtId="0" fontId="14" fillId="2" borderId="1" xfId="0" applyFont="1" applyFill="1" applyBorder="1"/>
    <xf numFmtId="165" fontId="7" fillId="2" borderId="8" xfId="0" applyNumberFormat="1" applyFont="1" applyFill="1" applyBorder="1"/>
    <xf numFmtId="165" fontId="3" fillId="2" borderId="8" xfId="0" applyNumberFormat="1" applyFont="1" applyFill="1" applyBorder="1"/>
    <xf numFmtId="164" fontId="7" fillId="2" borderId="8" xfId="0" applyNumberFormat="1" applyFont="1" applyFill="1" applyBorder="1" applyAlignment="1">
      <alignment horizontal="right"/>
    </xf>
    <xf numFmtId="0" fontId="3" fillId="2" borderId="11" xfId="0" applyFont="1" applyFill="1" applyBorder="1"/>
    <xf numFmtId="0" fontId="15" fillId="7" borderId="6" xfId="0" applyFont="1" applyFill="1" applyBorder="1"/>
    <xf numFmtId="165" fontId="7" fillId="6" borderId="7" xfId="0" applyNumberFormat="1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/>
    </xf>
    <xf numFmtId="166" fontId="7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0" fontId="14" fillId="2" borderId="2" xfId="0" applyFont="1" applyFill="1" applyBorder="1"/>
    <xf numFmtId="170" fontId="3" fillId="2" borderId="2" xfId="0" applyNumberFormat="1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 wrapText="1"/>
    </xf>
    <xf numFmtId="0" fontId="16" fillId="0" borderId="0" xfId="0" applyFont="1"/>
    <xf numFmtId="171" fontId="0" fillId="0" borderId="0" xfId="0" applyNumberFormat="1"/>
    <xf numFmtId="172" fontId="0" fillId="6" borderId="8" xfId="0" applyNumberFormat="1" applyFill="1" applyBorder="1" applyAlignment="1">
      <alignment horizontal="center"/>
    </xf>
    <xf numFmtId="0" fontId="17" fillId="7" borderId="12" xfId="0" applyFont="1" applyFill="1" applyBorder="1" applyAlignment="1">
      <alignment horizontal="center"/>
    </xf>
    <xf numFmtId="0" fontId="17" fillId="7" borderId="8" xfId="0" applyFont="1" applyFill="1" applyBorder="1" applyAlignment="1">
      <alignment horizontal="center"/>
    </xf>
    <xf numFmtId="172" fontId="17" fillId="7" borderId="8" xfId="0" applyNumberFormat="1" applyFont="1" applyFill="1" applyBorder="1" applyAlignment="1">
      <alignment horizontal="center"/>
    </xf>
    <xf numFmtId="0" fontId="0" fillId="2" borderId="8" xfId="0" applyFill="1" applyBorder="1"/>
    <xf numFmtId="172" fontId="0" fillId="0" borderId="8" xfId="0" applyNumberFormat="1" applyBorder="1" applyAlignment="1">
      <alignment horizontal="right"/>
    </xf>
    <xf numFmtId="172" fontId="0" fillId="0" borderId="8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 horizontal="right"/>
    </xf>
    <xf numFmtId="0" fontId="18" fillId="2" borderId="13" xfId="0" applyFont="1" applyFill="1" applyBorder="1"/>
    <xf numFmtId="0" fontId="18" fillId="2" borderId="8" xfId="0" applyFont="1" applyFill="1" applyBorder="1"/>
    <xf numFmtId="172" fontId="0" fillId="0" borderId="0" xfId="0" applyNumberFormat="1"/>
    <xf numFmtId="172" fontId="1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16" fillId="9" borderId="13" xfId="0" applyFont="1" applyFill="1" applyBorder="1" applyAlignment="1">
      <alignment horizontal="center"/>
    </xf>
    <xf numFmtId="0" fontId="16" fillId="9" borderId="8" xfId="0" applyFont="1" applyFill="1" applyBorder="1" applyAlignment="1">
      <alignment horizontal="center"/>
    </xf>
    <xf numFmtId="0" fontId="16" fillId="10" borderId="8" xfId="0" applyFont="1" applyFill="1" applyBorder="1" applyAlignment="1">
      <alignment horizontal="center"/>
    </xf>
    <xf numFmtId="0" fontId="16" fillId="11" borderId="8" xfId="0" applyFont="1" applyFill="1" applyBorder="1" applyAlignment="1">
      <alignment horizontal="center"/>
    </xf>
    <xf numFmtId="0" fontId="16" fillId="12" borderId="8" xfId="0" applyFont="1" applyFill="1" applyBorder="1" applyAlignment="1">
      <alignment horizontal="center" vertical="center"/>
    </xf>
    <xf numFmtId="170" fontId="0" fillId="6" borderId="8" xfId="0" applyNumberFormat="1" applyFill="1" applyBorder="1" applyAlignment="1">
      <alignment horizontal="center"/>
    </xf>
    <xf numFmtId="168" fontId="0" fillId="0" borderId="8" xfId="0" applyNumberFormat="1" applyBorder="1"/>
    <xf numFmtId="173" fontId="0" fillId="0" borderId="8" xfId="0" applyNumberFormat="1" applyBorder="1"/>
    <xf numFmtId="0" fontId="16" fillId="13" borderId="8" xfId="0" applyFont="1" applyFill="1" applyBorder="1" applyAlignment="1">
      <alignment horizontal="center" vertical="center"/>
    </xf>
    <xf numFmtId="0" fontId="16" fillId="14" borderId="8" xfId="0" applyFont="1" applyFill="1" applyBorder="1" applyAlignment="1">
      <alignment horizontal="center" vertical="center"/>
    </xf>
    <xf numFmtId="0" fontId="16" fillId="15" borderId="8" xfId="0" applyFont="1" applyFill="1" applyBorder="1" applyAlignment="1">
      <alignment horizontal="center" vertical="center"/>
    </xf>
    <xf numFmtId="0" fontId="16" fillId="16" borderId="8" xfId="0" applyFont="1" applyFill="1" applyBorder="1" applyAlignment="1">
      <alignment horizontal="center" vertical="center"/>
    </xf>
    <xf numFmtId="173" fontId="0" fillId="0" borderId="0" xfId="0" applyNumberFormat="1"/>
    <xf numFmtId="172" fontId="16" fillId="0" borderId="0" xfId="0" applyNumberFormat="1" applyFont="1" applyAlignment="1">
      <alignment horizontal="center"/>
    </xf>
    <xf numFmtId="173" fontId="16" fillId="0" borderId="0" xfId="0" applyNumberFormat="1" applyFont="1"/>
    <xf numFmtId="173" fontId="0" fillId="0" borderId="0" xfId="0" applyNumberFormat="1" applyAlignment="1">
      <alignment horizontal="center"/>
    </xf>
    <xf numFmtId="173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/>
    <xf numFmtId="9" fontId="0" fillId="0" borderId="8" xfId="0" applyNumberFormat="1" applyBorder="1"/>
    <xf numFmtId="173" fontId="16" fillId="0" borderId="8" xfId="0" applyNumberFormat="1" applyFont="1" applyBorder="1"/>
    <xf numFmtId="0" fontId="16" fillId="12" borderId="13" xfId="0" applyFont="1" applyFill="1" applyBorder="1"/>
    <xf numFmtId="0" fontId="16" fillId="12" borderId="14" xfId="0" applyFont="1" applyFill="1" applyBorder="1"/>
    <xf numFmtId="0" fontId="16" fillId="13" borderId="13" xfId="0" applyFont="1" applyFill="1" applyBorder="1"/>
    <xf numFmtId="0" fontId="16" fillId="13" borderId="14" xfId="0" applyFont="1" applyFill="1" applyBorder="1"/>
    <xf numFmtId="0" fontId="16" fillId="14" borderId="13" xfId="0" applyFont="1" applyFill="1" applyBorder="1"/>
    <xf numFmtId="0" fontId="16" fillId="14" borderId="14" xfId="0" applyFont="1" applyFill="1" applyBorder="1"/>
    <xf numFmtId="0" fontId="16" fillId="15" borderId="13" xfId="0" applyFont="1" applyFill="1" applyBorder="1"/>
    <xf numFmtId="0" fontId="16" fillId="15" borderId="14" xfId="0" applyFont="1" applyFill="1" applyBorder="1"/>
    <xf numFmtId="0" fontId="16" fillId="17" borderId="8" xfId="0" applyFont="1" applyFill="1" applyBorder="1"/>
    <xf numFmtId="0" fontId="16" fillId="16" borderId="8" xfId="0" applyFont="1" applyFill="1" applyBorder="1"/>
    <xf numFmtId="0" fontId="0" fillId="12" borderId="8" xfId="0" applyFill="1" applyBorder="1"/>
    <xf numFmtId="0" fontId="0" fillId="13" borderId="8" xfId="0" applyFill="1" applyBorder="1"/>
    <xf numFmtId="0" fontId="0" fillId="14" borderId="8" xfId="0" applyFill="1" applyBorder="1"/>
    <xf numFmtId="0" fontId="0" fillId="15" borderId="8" xfId="0" applyFill="1" applyBorder="1"/>
    <xf numFmtId="0" fontId="16" fillId="16" borderId="8" xfId="0" applyFont="1" applyFill="1" applyBorder="1" applyAlignment="1">
      <alignment horizontal="left"/>
    </xf>
    <xf numFmtId="0" fontId="16" fillId="0" borderId="15" xfId="0" applyFont="1" applyBorder="1"/>
    <xf numFmtId="0" fontId="0" fillId="6" borderId="8" xfId="0" applyFill="1" applyBorder="1"/>
    <xf numFmtId="0" fontId="16" fillId="18" borderId="13" xfId="0" applyFont="1" applyFill="1" applyBorder="1"/>
    <xf numFmtId="0" fontId="16" fillId="18" borderId="14" xfId="0" applyFont="1" applyFill="1" applyBorder="1"/>
    <xf numFmtId="0" fontId="16" fillId="0" borderId="16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71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" fontId="0" fillId="0" borderId="8" xfId="0" applyNumberFormat="1" applyBorder="1" applyAlignment="1">
      <alignment horizontal="center"/>
    </xf>
    <xf numFmtId="168" fontId="16" fillId="0" borderId="15" xfId="0" applyNumberFormat="1" applyFont="1" applyBorder="1"/>
    <xf numFmtId="168" fontId="16" fillId="0" borderId="17" xfId="0" applyNumberFormat="1" applyFont="1" applyBorder="1"/>
    <xf numFmtId="168" fontId="16" fillId="0" borderId="8" xfId="0" applyNumberFormat="1" applyFont="1" applyBorder="1" applyAlignment="1">
      <alignment horizontal="center"/>
    </xf>
    <xf numFmtId="0" fontId="0" fillId="0" borderId="8" xfId="0" applyBorder="1"/>
    <xf numFmtId="168" fontId="0" fillId="0" borderId="8" xfId="0" applyNumberFormat="1" applyBorder="1" applyAlignment="1">
      <alignment horizontal="center"/>
    </xf>
    <xf numFmtId="168" fontId="0" fillId="6" borderId="8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168" fontId="0" fillId="0" borderId="17" xfId="0" applyNumberFormat="1" applyBorder="1" applyAlignment="1">
      <alignment horizontal="right"/>
    </xf>
    <xf numFmtId="168" fontId="0" fillId="0" borderId="8" xfId="0" applyNumberFormat="1" applyBorder="1" applyAlignment="1">
      <alignment horizontal="right"/>
    </xf>
    <xf numFmtId="170" fontId="0" fillId="0" borderId="8" xfId="0" applyNumberFormat="1" applyBorder="1"/>
    <xf numFmtId="170" fontId="16" fillId="0" borderId="8" xfId="0" applyNumberFormat="1" applyFont="1" applyBorder="1"/>
    <xf numFmtId="0" fontId="0" fillId="0" borderId="18" xfId="0" applyBorder="1"/>
    <xf numFmtId="0" fontId="17" fillId="7" borderId="8" xfId="0" applyFont="1" applyFill="1" applyBorder="1"/>
    <xf numFmtId="0" fontId="17" fillId="7" borderId="7" xfId="0" applyFont="1" applyFill="1" applyBorder="1" applyAlignment="1">
      <alignment horizontal="center"/>
    </xf>
    <xf numFmtId="0" fontId="17" fillId="7" borderId="13" xfId="0" applyFont="1" applyFill="1" applyBorder="1" applyAlignment="1">
      <alignment horizontal="center"/>
    </xf>
    <xf numFmtId="0" fontId="17" fillId="7" borderId="19" xfId="0" applyFont="1" applyFill="1" applyBorder="1" applyAlignment="1">
      <alignment horizontal="center"/>
    </xf>
    <xf numFmtId="0" fontId="17" fillId="7" borderId="14" xfId="0" applyFont="1" applyFill="1" applyBorder="1" applyAlignment="1">
      <alignment horizontal="center"/>
    </xf>
    <xf numFmtId="0" fontId="17" fillId="7" borderId="14" xfId="0" applyFont="1" applyFill="1" applyBorder="1"/>
    <xf numFmtId="1" fontId="0" fillId="0" borderId="8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9" fillId="2" borderId="8" xfId="0" applyFont="1" applyFill="1" applyBorder="1" applyAlignment="1">
      <alignment horizontal="left"/>
    </xf>
    <xf numFmtId="0" fontId="20" fillId="0" borderId="8" xfId="0" applyFont="1" applyBorder="1"/>
    <xf numFmtId="0" fontId="16" fillId="0" borderId="16" xfId="0" applyFont="1" applyBorder="1"/>
    <xf numFmtId="172" fontId="0" fillId="0" borderId="16" xfId="0" applyNumberFormat="1" applyBorder="1" applyAlignment="1">
      <alignment horizontal="center"/>
    </xf>
    <xf numFmtId="172" fontId="16" fillId="0" borderId="16" xfId="0" applyNumberFormat="1" applyFont="1" applyBorder="1" applyAlignment="1">
      <alignment horizontal="center"/>
    </xf>
    <xf numFmtId="171" fontId="0" fillId="0" borderId="16" xfId="0" applyNumberFormat="1" applyBorder="1" applyAlignment="1">
      <alignment horizontal="center"/>
    </xf>
    <xf numFmtId="10" fontId="16" fillId="0" borderId="16" xfId="0" applyNumberFormat="1" applyFont="1" applyBorder="1" applyAlignment="1">
      <alignment horizontal="center"/>
    </xf>
    <xf numFmtId="0" fontId="21" fillId="0" borderId="8" xfId="0" applyFont="1" applyBorder="1"/>
    <xf numFmtId="173" fontId="0" fillId="6" borderId="8" xfId="0" applyNumberFormat="1" applyFill="1" applyBorder="1" applyAlignment="1">
      <alignment horizontal="center"/>
    </xf>
    <xf numFmtId="173" fontId="0" fillId="0" borderId="8" xfId="0" applyNumberFormat="1" applyBorder="1" applyAlignment="1">
      <alignment horizontal="center"/>
    </xf>
    <xf numFmtId="0" fontId="16" fillId="0" borderId="8" xfId="0" applyFont="1" applyBorder="1"/>
    <xf numFmtId="172" fontId="16" fillId="0" borderId="8" xfId="0" applyNumberFormat="1" applyFont="1" applyBorder="1" applyAlignment="1">
      <alignment horizontal="center"/>
    </xf>
    <xf numFmtId="173" fontId="16" fillId="0" borderId="8" xfId="0" applyNumberFormat="1" applyFont="1" applyBorder="1" applyAlignment="1">
      <alignment horizontal="center"/>
    </xf>
    <xf numFmtId="10" fontId="16" fillId="0" borderId="8" xfId="0" applyNumberFormat="1" applyFont="1" applyBorder="1" applyAlignment="1">
      <alignment horizontal="center"/>
    </xf>
    <xf numFmtId="0" fontId="16" fillId="10" borderId="8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9" fontId="0" fillId="6" borderId="8" xfId="0" applyNumberFormat="1" applyFill="1" applyBorder="1" applyAlignment="1">
      <alignment horizontal="center"/>
    </xf>
    <xf numFmtId="0" fontId="16" fillId="10" borderId="8" xfId="0" applyFont="1" applyFill="1" applyBorder="1"/>
    <xf numFmtId="0" fontId="22" fillId="19" borderId="13" xfId="0" applyFont="1" applyFill="1" applyBorder="1"/>
    <xf numFmtId="0" fontId="0" fillId="19" borderId="19" xfId="0" applyFill="1" applyBorder="1"/>
    <xf numFmtId="0" fontId="0" fillId="19" borderId="14" xfId="0" applyFill="1" applyBorder="1"/>
    <xf numFmtId="0" fontId="22" fillId="9" borderId="13" xfId="0" applyFont="1" applyFill="1" applyBorder="1"/>
    <xf numFmtId="0" fontId="0" fillId="9" borderId="19" xfId="0" applyFill="1" applyBorder="1"/>
    <xf numFmtId="0" fontId="0" fillId="9" borderId="14" xfId="0" applyFill="1" applyBorder="1"/>
    <xf numFmtId="0" fontId="4" fillId="3" borderId="3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1" fillId="0" borderId="11" xfId="1"/>
    <xf numFmtId="3" fontId="1" fillId="0" borderId="11" xfId="1" applyNumberFormat="1"/>
    <xf numFmtId="0" fontId="26" fillId="0" borderId="11" xfId="1" applyFont="1"/>
    <xf numFmtId="0" fontId="27" fillId="0" borderId="11" xfId="1" applyFont="1"/>
    <xf numFmtId="0" fontId="24" fillId="0" borderId="11" xfId="1" applyFont="1" applyAlignment="1">
      <alignment horizontal="right"/>
    </xf>
    <xf numFmtId="3" fontId="25" fillId="20" borderId="20" xfId="1" applyNumberFormat="1" applyFont="1" applyFill="1" applyBorder="1"/>
    <xf numFmtId="3" fontId="25" fillId="20" borderId="21" xfId="1" applyNumberFormat="1" applyFont="1" applyFill="1" applyBorder="1"/>
    <xf numFmtId="0" fontId="25" fillId="20" borderId="21" xfId="1" applyFont="1" applyFill="1" applyBorder="1"/>
    <xf numFmtId="0" fontId="25" fillId="20" borderId="22" xfId="1" applyFont="1" applyFill="1" applyBorder="1"/>
    <xf numFmtId="3" fontId="25" fillId="20" borderId="23" xfId="1" applyNumberFormat="1" applyFont="1" applyFill="1" applyBorder="1"/>
    <xf numFmtId="3" fontId="25" fillId="20" borderId="11" xfId="1" applyNumberFormat="1" applyFont="1" applyFill="1"/>
    <xf numFmtId="0" fontId="25" fillId="20" borderId="11" xfId="1" applyFont="1" applyFill="1"/>
    <xf numFmtId="0" fontId="25" fillId="20" borderId="24" xfId="1" applyFont="1" applyFill="1" applyBorder="1"/>
    <xf numFmtId="3" fontId="25" fillId="20" borderId="25" xfId="1" applyNumberFormat="1" applyFont="1" applyFill="1" applyBorder="1"/>
    <xf numFmtId="3" fontId="25" fillId="20" borderId="26" xfId="1" applyNumberFormat="1" applyFont="1" applyFill="1" applyBorder="1"/>
    <xf numFmtId="0" fontId="25" fillId="20" borderId="26" xfId="1" applyFont="1" applyFill="1" applyBorder="1"/>
    <xf numFmtId="0" fontId="25" fillId="20" borderId="27" xfId="1" applyFont="1" applyFill="1" applyBorder="1"/>
    <xf numFmtId="3" fontId="28" fillId="0" borderId="11" xfId="1" applyNumberFormat="1" applyFont="1" applyAlignment="1">
      <alignment horizontal="center"/>
    </xf>
    <xf numFmtId="3" fontId="25" fillId="21" borderId="28" xfId="1" applyNumberFormat="1" applyFont="1" applyFill="1" applyBorder="1"/>
    <xf numFmtId="3" fontId="1" fillId="21" borderId="29" xfId="1" applyNumberFormat="1" applyFill="1" applyBorder="1"/>
    <xf numFmtId="0" fontId="1" fillId="21" borderId="29" xfId="1" applyFill="1" applyBorder="1"/>
    <xf numFmtId="0" fontId="25" fillId="21" borderId="30" xfId="1" applyFont="1" applyFill="1" applyBorder="1"/>
    <xf numFmtId="9" fontId="1" fillId="22" borderId="11" xfId="2" applyFont="1" applyFill="1"/>
    <xf numFmtId="0" fontId="29" fillId="0" borderId="11" xfId="1" applyFont="1"/>
    <xf numFmtId="9" fontId="25" fillId="22" borderId="11" xfId="2" applyFont="1" applyFill="1"/>
    <xf numFmtId="0" fontId="25" fillId="0" borderId="11" xfId="1" applyFont="1"/>
    <xf numFmtId="3" fontId="25" fillId="0" borderId="11" xfId="1" applyNumberFormat="1" applyFont="1"/>
    <xf numFmtId="3" fontId="1" fillId="22" borderId="11" xfId="1" applyNumberFormat="1" applyFill="1"/>
    <xf numFmtId="9" fontId="25" fillId="22" borderId="31" xfId="2" applyFont="1" applyFill="1" applyBorder="1"/>
    <xf numFmtId="3" fontId="25" fillId="0" borderId="28" xfId="1" applyNumberFormat="1" applyFont="1" applyBorder="1"/>
    <xf numFmtId="0" fontId="25" fillId="0" borderId="29" xfId="1" applyFont="1" applyBorder="1"/>
    <xf numFmtId="0" fontId="25" fillId="0" borderId="30" xfId="1" applyFont="1" applyBorder="1"/>
    <xf numFmtId="3" fontId="25" fillId="21" borderId="29" xfId="1" applyNumberFormat="1" applyFont="1" applyFill="1" applyBorder="1"/>
    <xf numFmtId="0" fontId="25" fillId="21" borderId="29" xfId="1" applyFont="1" applyFill="1" applyBorder="1"/>
    <xf numFmtId="168" fontId="1" fillId="0" borderId="11" xfId="1" applyNumberFormat="1"/>
    <xf numFmtId="3" fontId="25" fillId="22" borderId="29" xfId="1" applyNumberFormat="1" applyFont="1" applyFill="1" applyBorder="1"/>
    <xf numFmtId="3" fontId="25" fillId="0" borderId="29" xfId="1" applyNumberFormat="1" applyFont="1" applyBorder="1"/>
    <xf numFmtId="0" fontId="30" fillId="0" borderId="26" xfId="1" applyFont="1" applyBorder="1" applyAlignment="1">
      <alignment horizontal="center"/>
    </xf>
    <xf numFmtId="0" fontId="31" fillId="0" borderId="28" xfId="1" applyFont="1" applyBorder="1" applyAlignment="1">
      <alignment horizontal="center"/>
    </xf>
    <xf numFmtId="0" fontId="31" fillId="0" borderId="29" xfId="1" applyFont="1" applyBorder="1" applyAlignment="1">
      <alignment horizontal="center"/>
    </xf>
    <xf numFmtId="0" fontId="31" fillId="0" borderId="30" xfId="1" applyFont="1" applyBorder="1" applyAlignment="1">
      <alignment horizontal="center"/>
    </xf>
    <xf numFmtId="0" fontId="30" fillId="0" borderId="11" xfId="1" applyFont="1"/>
    <xf numFmtId="0" fontId="32" fillId="0" borderId="32" xfId="1" applyFont="1" applyBorder="1"/>
  </cellXfs>
  <cellStyles count="3">
    <cellStyle name="Normal" xfId="0" builtinId="0"/>
    <cellStyle name="Normal 2" xfId="1" xr:uid="{3938F540-B7E6-446F-81E8-4C620AB47CE0}"/>
    <cellStyle name="Percent 2" xfId="2" xr:uid="{3A348BE9-8743-49CF-8163-FCC2296DEB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942975</xdr:colOff>
      <xdr:row>0</xdr:row>
      <xdr:rowOff>104775</xdr:rowOff>
    </xdr:from>
    <xdr:to>
      <xdr:col>11</xdr:col>
      <xdr:colOff>923925</xdr:colOff>
      <xdr:row>0</xdr:row>
      <xdr:rowOff>247650</xdr:rowOff>
    </xdr:to>
    <xdr:pic>
      <xdr:nvPicPr>
        <xdr:cNvPr id="2" name="Picture 6" descr="1376627143_Mail.png">
          <a:extLst>
            <a:ext uri="{FF2B5EF4-FFF2-40B4-BE49-F238E27FC236}">
              <a16:creationId xmlns:a16="http://schemas.microsoft.com/office/drawing/2014/main" id="{82C64470-6222-42AA-B238-FD06E4919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047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942975</xdr:colOff>
      <xdr:row>0</xdr:row>
      <xdr:rowOff>104775</xdr:rowOff>
    </xdr:from>
    <xdr:to>
      <xdr:col>11</xdr:col>
      <xdr:colOff>923925</xdr:colOff>
      <xdr:row>0</xdr:row>
      <xdr:rowOff>247650</xdr:rowOff>
    </xdr:to>
    <xdr:pic>
      <xdr:nvPicPr>
        <xdr:cNvPr id="4" name="Picture 6" descr="1376627143_Mail.png">
          <a:extLst>
            <a:ext uri="{FF2B5EF4-FFF2-40B4-BE49-F238E27FC236}">
              <a16:creationId xmlns:a16="http://schemas.microsoft.com/office/drawing/2014/main" id="{55093DCD-8E19-47F2-B630-C3F680D89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047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videndo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vidend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tc.gencat.cat/es/tributs/itpajd/tpo/tramit-compravenda-immobles/" TargetMode="External"/><Relationship Id="rId13" Type="http://schemas.openxmlformats.org/officeDocument/2006/relationships/hyperlink" Target="https://www.gva.es/es/inicio/procedimientos?id_proc=16" TargetMode="External"/><Relationship Id="rId3" Type="http://schemas.openxmlformats.org/officeDocument/2006/relationships/hyperlink" Target="https://www.atib.es/TA/contenido.aspx?Id=5346&amp;lang=es" TargetMode="External"/><Relationship Id="rId7" Type="http://schemas.openxmlformats.org/officeDocument/2006/relationships/hyperlink" Target="https://tributos.jcyl.es/web/es/informacion-tributaria/transmisiones-patrimoniales-onerosas.html" TargetMode="External"/><Relationship Id="rId12" Type="http://schemas.openxmlformats.org/officeDocument/2006/relationships/hyperlink" Target="https://www.madrid.org/cs/Satellite?c=CONT_Pregunta_FA&amp;cid=1142342673866&amp;language=es&amp;oid=1142342521691&amp;pageid=1168934251138&amp;pagename=Contribuyente%2FCONT_Pregunta_FA%2FCONT_pregunta" TargetMode="External"/><Relationship Id="rId2" Type="http://schemas.openxmlformats.org/officeDocument/2006/relationships/hyperlink" Target="https://sede.tributasenasturias.es/sede/Que+quieres+hacer/Transmisiones+Patrimoniales+y+AJD/Normativa" TargetMode="External"/><Relationship Id="rId1" Type="http://schemas.openxmlformats.org/officeDocument/2006/relationships/hyperlink" Target="https://www.aragon.es/-/transmisiones-patrimoniales-onerosas" TargetMode="External"/><Relationship Id="rId6" Type="http://schemas.openxmlformats.org/officeDocument/2006/relationships/hyperlink" Target="https://portaltributario.jccm.es/informacion-tributaria/transmisiones-patrimoniales-onerosas-0" TargetMode="External"/><Relationship Id="rId11" Type="http://schemas.openxmlformats.org/officeDocument/2006/relationships/hyperlink" Target="https://www.larioja.org/tributos/es/tributos-cedidos/impuesto-transmisiones-patrimoniales-actos-juridicos-docume/informacion/transmisiones-patrimoniales-onerosas" TargetMode="External"/><Relationship Id="rId5" Type="http://schemas.openxmlformats.org/officeDocument/2006/relationships/hyperlink" Target="https://ovhacienda.cantabria.es/oficinavirtual/modelo601Inicio.do" TargetMode="External"/><Relationship Id="rId10" Type="http://schemas.openxmlformats.org/officeDocument/2006/relationships/hyperlink" Target="http://www.atriga.gal/es/transmisions-patrimoniais-e-actos-xuridicos-documentados;jsessionid=EhAeBIBjyh0K1YHBnD4jDbv2.cac6cba5-fef0-33d4-a719-d618a829dfb1" TargetMode="External"/><Relationship Id="rId4" Type="http://schemas.openxmlformats.org/officeDocument/2006/relationships/hyperlink" Target="http://www.gobiernodecanarias.org/tributos/portal/jsf/publico/temas/itpajd.jsp" TargetMode="External"/><Relationship Id="rId9" Type="http://schemas.openxmlformats.org/officeDocument/2006/relationships/hyperlink" Target="https://portaltributario.juntaex.es/PortalTributario/web/guest/transmisiones-patrimoniales-onerosa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tributos.jcyl.es/web/es/informacion-tributaria/transmisiones-patrimoniales-onerosas.html" TargetMode="External"/><Relationship Id="rId13" Type="http://schemas.openxmlformats.org/officeDocument/2006/relationships/hyperlink" Target="https://www.madrid.org/cs/Satellite?c=CONT_Pregunta_FA&amp;cid=1142342673866&amp;language=es&amp;oid=1142342521691&amp;pageid=1168934251138&amp;pagename=Contribuyente%2FCONT_Pregunta_FA%2FCONT_pregunta" TargetMode="External"/><Relationship Id="rId3" Type="http://schemas.openxmlformats.org/officeDocument/2006/relationships/hyperlink" Target="https://sede.tributasenasturias.es/sede/Que+quieres+hacer/Transmisiones+Patrimoniales+y+AJD/Normativa" TargetMode="External"/><Relationship Id="rId7" Type="http://schemas.openxmlformats.org/officeDocument/2006/relationships/hyperlink" Target="https://portaltributario.jccm.es/informacion-tributaria/transmisiones-patrimoniales-onerosas-0" TargetMode="External"/><Relationship Id="rId12" Type="http://schemas.openxmlformats.org/officeDocument/2006/relationships/hyperlink" Target="https://www.larioja.org/tributos/es/tributos-cedidos/impuesto-transmisiones-patrimoniales-actos-juridicos-docume/informacion/transmisiones-patrimoniales-onerosas" TargetMode="External"/><Relationship Id="rId17" Type="http://schemas.openxmlformats.org/officeDocument/2006/relationships/hyperlink" Target="https://www.gva.es/es/inicio/procedimientos?id_proc=16" TargetMode="External"/><Relationship Id="rId2" Type="http://schemas.openxmlformats.org/officeDocument/2006/relationships/hyperlink" Target="https://www.aragon.es/-/transmisiones-patrimoniales-onerosas" TargetMode="External"/><Relationship Id="rId16" Type="http://schemas.openxmlformats.org/officeDocument/2006/relationships/hyperlink" Target="https://web.bizkaia.eus/es/web/educacion-tributaria/impuesto-sobre-transmisiones-patrimoniales-y-actos-juridicos-documentados-itp/ajd-" TargetMode="External"/><Relationship Id="rId1" Type="http://schemas.openxmlformats.org/officeDocument/2006/relationships/hyperlink" Target="https://www.juntadeandalucia.es/organismos/haciendayfinanciacioneuropea/areas/tributos/paginas/impuestos-cedidos-transmisiones.html" TargetMode="External"/><Relationship Id="rId6" Type="http://schemas.openxmlformats.org/officeDocument/2006/relationships/hyperlink" Target="https://ovhacienda.cantabria.es/oficinavirtual/modelo601Inicio.do" TargetMode="External"/><Relationship Id="rId11" Type="http://schemas.openxmlformats.org/officeDocument/2006/relationships/hyperlink" Target="http://www.atriga.gal/es/transmisions-patrimoniais-e-actos-xuridicos-documentados;jsessionid=EhAeBIBjyh0K1YHBnD4jDbv2.cac6cba5-fef0-33d4-a719-d618a829dfb1" TargetMode="External"/><Relationship Id="rId5" Type="http://schemas.openxmlformats.org/officeDocument/2006/relationships/hyperlink" Target="http://www.gobiernodecanarias.org/tributos/portal/jsf/publico/temas/itpajd.jsp" TargetMode="External"/><Relationship Id="rId15" Type="http://schemas.openxmlformats.org/officeDocument/2006/relationships/hyperlink" Target="http://www.navarra.es/home_es/Temas/Vivienda/Ciudadanos/Compraventa/Antes+de+comprar+una+vivienda/Vivienda+usada/Gastos.htm" TargetMode="External"/><Relationship Id="rId10" Type="http://schemas.openxmlformats.org/officeDocument/2006/relationships/hyperlink" Target="https://portaltributario.juntaex.es/PortalTributario/web/guest/transmisiones-patrimoniales-onerosas" TargetMode="External"/><Relationship Id="rId4" Type="http://schemas.openxmlformats.org/officeDocument/2006/relationships/hyperlink" Target="https://www.atib.es/TA/contenido.aspx?Id=5346&amp;lang=es" TargetMode="External"/><Relationship Id="rId9" Type="http://schemas.openxmlformats.org/officeDocument/2006/relationships/hyperlink" Target="https://atc.gencat.cat/es/tributs/itpajd/tpo/tramit-compravenda-immobles/" TargetMode="External"/><Relationship Id="rId14" Type="http://schemas.openxmlformats.org/officeDocument/2006/relationships/hyperlink" Target="https://sede.carm.es/web/pagina?IDCONTENIDO=2183&amp;IDTIPO=240&amp;RASTRO=c$m402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zoomScale="111" workbookViewId="0">
      <selection activeCell="K14" sqref="K14"/>
    </sheetView>
  </sheetViews>
  <sheetFormatPr defaultColWidth="14.42578125" defaultRowHeight="15" customHeight="1"/>
  <cols>
    <col min="1" max="1" width="3.42578125" customWidth="1"/>
    <col min="2" max="2" width="49.7109375" customWidth="1"/>
    <col min="3" max="3" width="13" customWidth="1"/>
    <col min="4" max="4" width="26" customWidth="1"/>
    <col min="5" max="5" width="7.140625" hidden="1" customWidth="1"/>
    <col min="6" max="6" width="21.5703125" hidden="1" customWidth="1"/>
    <col min="7" max="7" width="1" hidden="1" customWidth="1"/>
    <col min="8" max="8" width="10.42578125" customWidth="1"/>
    <col min="9" max="9" width="59.85546875" customWidth="1"/>
    <col min="10" max="13" width="11.42578125" customWidth="1"/>
    <col min="14" max="26" width="10.7109375" customWidth="1"/>
  </cols>
  <sheetData>
    <row r="1" spans="1:26" ht="41.25" customHeight="1">
      <c r="A1" s="1"/>
      <c r="B1" s="166" t="s">
        <v>0</v>
      </c>
      <c r="C1" s="167"/>
      <c r="D1" s="168"/>
      <c r="E1" s="1"/>
      <c r="F1" s="1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3" t="s">
        <v>1</v>
      </c>
      <c r="C2" s="2"/>
      <c r="D2" s="2"/>
      <c r="E2" s="1"/>
      <c r="F2" s="1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4" t="s">
        <v>2</v>
      </c>
      <c r="C3" s="5"/>
      <c r="D3" s="2"/>
      <c r="E3" s="6"/>
      <c r="F3" s="7" t="s">
        <v>3</v>
      </c>
      <c r="G3" s="7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1" t="s">
        <v>4</v>
      </c>
      <c r="C4" s="8">
        <v>90000</v>
      </c>
      <c r="D4" s="2"/>
      <c r="E4" s="1"/>
      <c r="F4" s="9" t="s">
        <v>5</v>
      </c>
      <c r="G4" s="10" t="s">
        <v>6</v>
      </c>
      <c r="H4" s="11"/>
      <c r="I4" s="1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1" t="s">
        <v>7</v>
      </c>
      <c r="C5" s="13">
        <f>C4*E5</f>
        <v>7200</v>
      </c>
      <c r="D5" s="14" t="s">
        <v>8</v>
      </c>
      <c r="E5" s="6">
        <f>IF(D5="","",VLOOKUP(D5,F5:G21,2,FALSE))</f>
        <v>0.08</v>
      </c>
      <c r="F5" s="1" t="s">
        <v>9</v>
      </c>
      <c r="G5" s="6">
        <v>0.1</v>
      </c>
      <c r="H5" s="2"/>
      <c r="I5" s="1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1" t="s">
        <v>10</v>
      </c>
      <c r="C6" s="13">
        <f>C4*D6</f>
        <v>1350</v>
      </c>
      <c r="D6" s="6">
        <v>1.4999999999999999E-2</v>
      </c>
      <c r="E6" s="1"/>
      <c r="F6" s="15" t="s">
        <v>11</v>
      </c>
      <c r="G6" s="6">
        <v>8.5000000000000006E-2</v>
      </c>
      <c r="H6" s="1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1" t="s">
        <v>12</v>
      </c>
      <c r="C7" s="13">
        <f>C4*D7</f>
        <v>0</v>
      </c>
      <c r="D7" s="17">
        <v>0</v>
      </c>
      <c r="E7" s="1"/>
      <c r="F7" s="15" t="s">
        <v>13</v>
      </c>
      <c r="G7" s="6">
        <v>0.08</v>
      </c>
      <c r="H7" s="1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"/>
      <c r="B8" s="18" t="s">
        <v>14</v>
      </c>
      <c r="C8" s="19">
        <v>6000</v>
      </c>
      <c r="D8" s="13"/>
      <c r="E8" s="1"/>
      <c r="F8" s="15" t="s">
        <v>8</v>
      </c>
      <c r="G8" s="6">
        <v>0.08</v>
      </c>
      <c r="H8" s="16"/>
      <c r="I8" s="1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"/>
      <c r="B9" s="20" t="s">
        <v>15</v>
      </c>
      <c r="C9" s="13">
        <f>SUM(C4:C8)</f>
        <v>104550</v>
      </c>
      <c r="D9" s="2"/>
      <c r="E9" s="1"/>
      <c r="F9" s="15" t="s">
        <v>16</v>
      </c>
      <c r="G9" s="6">
        <v>6.5000000000000002E-2</v>
      </c>
      <c r="H9" s="16"/>
      <c r="I9" s="1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1"/>
      <c r="C10" s="2"/>
      <c r="D10" s="2"/>
      <c r="E10" s="1"/>
      <c r="F10" s="15" t="s">
        <v>17</v>
      </c>
      <c r="G10" s="6">
        <v>0.08</v>
      </c>
      <c r="H10" s="1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4" t="s">
        <v>18</v>
      </c>
      <c r="C11" s="2"/>
      <c r="D11" s="2"/>
      <c r="E11" s="1"/>
      <c r="F11" s="15" t="s">
        <v>19</v>
      </c>
      <c r="G11" s="6">
        <v>0.09</v>
      </c>
      <c r="H11" s="1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/>
      <c r="B12" s="1" t="s">
        <v>20</v>
      </c>
      <c r="C12" s="19">
        <v>350</v>
      </c>
      <c r="D12" s="2"/>
      <c r="E12" s="1"/>
      <c r="F12" s="15" t="s">
        <v>21</v>
      </c>
      <c r="G12" s="6">
        <v>0.08</v>
      </c>
      <c r="H12" s="1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"/>
      <c r="B13" s="1" t="s">
        <v>22</v>
      </c>
      <c r="C13" s="19">
        <v>400</v>
      </c>
      <c r="D13" s="2"/>
      <c r="E13" s="1"/>
      <c r="F13" s="15" t="s">
        <v>23</v>
      </c>
      <c r="G13" s="6">
        <v>0.1</v>
      </c>
      <c r="H13" s="16"/>
      <c r="I13" s="1"/>
      <c r="J13" s="1"/>
      <c r="K13" s="2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21" t="s">
        <v>24</v>
      </c>
      <c r="C14" s="22">
        <f>D14*C19</f>
        <v>405</v>
      </c>
      <c r="D14" s="17">
        <v>5.0000000000000001E-3</v>
      </c>
      <c r="E14" s="1"/>
      <c r="F14" s="15" t="s">
        <v>25</v>
      </c>
      <c r="G14" s="6">
        <v>0.08</v>
      </c>
      <c r="H14" s="16"/>
      <c r="I14" s="12"/>
      <c r="J14" s="1"/>
      <c r="K14" s="2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20" t="s">
        <v>26</v>
      </c>
      <c r="C15" s="23">
        <f>C14+C13+C12+C9</f>
        <v>105705</v>
      </c>
      <c r="D15" s="2"/>
      <c r="E15" s="1"/>
      <c r="F15" s="15" t="s">
        <v>27</v>
      </c>
      <c r="G15" s="6">
        <v>0.1</v>
      </c>
      <c r="H15" s="16"/>
      <c r="I15" s="12"/>
      <c r="J15" s="1"/>
      <c r="K15" s="2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2"/>
      <c r="D16" s="2"/>
      <c r="E16" s="1"/>
      <c r="F16" s="15" t="s">
        <v>28</v>
      </c>
      <c r="G16" s="6">
        <v>7.0000000000000007E-2</v>
      </c>
      <c r="H16" s="16"/>
      <c r="I16" s="1"/>
      <c r="J16" s="1"/>
      <c r="K16" s="2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4" t="s">
        <v>29</v>
      </c>
      <c r="C17" s="13"/>
      <c r="D17" s="2"/>
      <c r="E17" s="1"/>
      <c r="F17" s="15" t="s">
        <v>30</v>
      </c>
      <c r="G17" s="6">
        <v>0.06</v>
      </c>
      <c r="H17" s="16"/>
      <c r="I17" s="1"/>
      <c r="J17" s="24"/>
      <c r="K17" s="2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 t="s">
        <v>31</v>
      </c>
      <c r="C18" s="23">
        <f>D18*C4</f>
        <v>9000</v>
      </c>
      <c r="D18" s="17">
        <v>0.1</v>
      </c>
      <c r="E18" s="1"/>
      <c r="F18" s="15" t="s">
        <v>32</v>
      </c>
      <c r="G18" s="6">
        <v>0.08</v>
      </c>
      <c r="H18" s="1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 t="s">
        <v>33</v>
      </c>
      <c r="C19" s="13">
        <f>C4-C18</f>
        <v>81000</v>
      </c>
      <c r="D19" s="2"/>
      <c r="E19" s="1"/>
      <c r="F19" s="15" t="s">
        <v>34</v>
      </c>
      <c r="G19" s="6">
        <v>0.06</v>
      </c>
      <c r="H19" s="1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 t="s">
        <v>35</v>
      </c>
      <c r="C20" s="25">
        <v>30</v>
      </c>
      <c r="D20" s="1"/>
      <c r="E20" s="1"/>
      <c r="F20" s="15" t="s">
        <v>36</v>
      </c>
      <c r="G20" s="6">
        <v>7.0000000000000007E-2</v>
      </c>
      <c r="H20" s="1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 t="s">
        <v>37</v>
      </c>
      <c r="C21" s="26">
        <v>0.02</v>
      </c>
      <c r="D21" s="1"/>
      <c r="E21" s="1"/>
      <c r="F21" s="15" t="s">
        <v>38</v>
      </c>
      <c r="G21" s="6">
        <v>0.1</v>
      </c>
      <c r="H21" s="1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 t="s">
        <v>39</v>
      </c>
      <c r="C22" s="27">
        <f>-PMT(C21/12,C20*12,C19,0)</f>
        <v>299.39177287794462</v>
      </c>
      <c r="D22" s="1"/>
      <c r="E22" s="1"/>
      <c r="F22" s="28" t="s">
        <v>40</v>
      </c>
      <c r="G22" s="2"/>
      <c r="H22" s="2"/>
      <c r="I22" s="1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4" t="s">
        <v>41</v>
      </c>
      <c r="C24" s="1"/>
      <c r="D24" s="1"/>
      <c r="E24" s="1"/>
      <c r="F24" s="1"/>
      <c r="G24" s="1"/>
      <c r="H24" s="1"/>
      <c r="I24" s="1"/>
      <c r="J24" s="1"/>
      <c r="K24" s="1"/>
      <c r="L24" s="2"/>
      <c r="M24" s="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 t="s">
        <v>42</v>
      </c>
      <c r="C25" s="19">
        <v>350</v>
      </c>
      <c r="D25" s="1"/>
      <c r="E25" s="1"/>
      <c r="F25" s="1"/>
      <c r="G25" s="1"/>
      <c r="H25" s="1"/>
      <c r="I25" s="1"/>
      <c r="J25" s="1"/>
      <c r="K25" s="1"/>
      <c r="L25" s="2"/>
      <c r="M25" s="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 t="s">
        <v>43</v>
      </c>
      <c r="C26" s="19">
        <v>45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 t="s">
        <v>44</v>
      </c>
      <c r="C27" s="19"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 t="s">
        <v>45</v>
      </c>
      <c r="C28" s="19">
        <v>50</v>
      </c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8" t="s">
        <v>46</v>
      </c>
      <c r="C29" s="19">
        <v>300</v>
      </c>
      <c r="D29" s="1"/>
      <c r="E29" s="1"/>
      <c r="F29" s="1"/>
      <c r="G29" s="2"/>
      <c r="H29" s="2"/>
      <c r="I29" s="2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20" t="s">
        <v>47</v>
      </c>
      <c r="C30" s="30">
        <f>(C25/12)+C26+C27+C28+(C29/12)</f>
        <v>149.16666666666669</v>
      </c>
      <c r="D30" s="1"/>
      <c r="E30" s="1"/>
      <c r="F30" s="1"/>
      <c r="G30" s="2"/>
      <c r="H30" s="31"/>
      <c r="I30" s="32"/>
      <c r="J30" s="3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2"/>
      <c r="D31" s="1"/>
      <c r="E31" s="1"/>
      <c r="F31" s="1"/>
      <c r="G31" s="2"/>
      <c r="H31" s="31"/>
      <c r="I31" s="32"/>
      <c r="J31" s="3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4" t="s">
        <v>48</v>
      </c>
      <c r="C32" s="1"/>
      <c r="D32" s="1"/>
      <c r="E32" s="1"/>
      <c r="F32" s="1"/>
      <c r="G32" s="2"/>
      <c r="H32" s="34"/>
      <c r="I32" s="35"/>
      <c r="J32" s="3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 t="s">
        <v>49</v>
      </c>
      <c r="C33" s="19">
        <v>650</v>
      </c>
      <c r="D33" s="36"/>
      <c r="E33" s="36"/>
      <c r="F33" s="37"/>
      <c r="G33" s="2"/>
      <c r="H33" s="34"/>
      <c r="I33" s="38"/>
      <c r="J33" s="3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 t="s">
        <v>50</v>
      </c>
      <c r="C34" s="39">
        <f>(C33*12)/C15</f>
        <v>7.3790265361146593E-2</v>
      </c>
      <c r="D34" s="36"/>
      <c r="E34" s="36"/>
      <c r="F34" s="40"/>
      <c r="G34" s="2"/>
      <c r="H34" s="34"/>
      <c r="I34" s="41"/>
      <c r="J34" s="3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 t="s">
        <v>51</v>
      </c>
      <c r="C35" s="42">
        <f>C33-C22-C30</f>
        <v>201.4415604553887</v>
      </c>
      <c r="D35" s="36"/>
      <c r="E35" s="36"/>
      <c r="F35" s="40"/>
      <c r="G35" s="2"/>
      <c r="H35" s="34"/>
      <c r="I35" s="32"/>
      <c r="J35" s="3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 t="s">
        <v>52</v>
      </c>
      <c r="C36" s="43">
        <f>C5+C6+C7+C8+C12+C13+C14+C18</f>
        <v>24705</v>
      </c>
      <c r="D36" s="36"/>
      <c r="E36" s="36"/>
      <c r="F36" s="40"/>
      <c r="G36" s="2"/>
      <c r="H36" s="34"/>
      <c r="I36" s="32"/>
      <c r="J36" s="3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 t="s">
        <v>53</v>
      </c>
      <c r="C37" s="44">
        <f>((C33-C22-C30)*12)/(C18+C8+C7+C6+C5)</f>
        <v>0.10264538112376494</v>
      </c>
      <c r="D37" s="2"/>
      <c r="E37" s="1"/>
      <c r="F37" s="1"/>
      <c r="G37" s="1"/>
      <c r="H37" s="34"/>
      <c r="I37" s="38"/>
      <c r="J37" s="3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2"/>
      <c r="D38" s="2"/>
      <c r="E38" s="1"/>
      <c r="F38" s="1"/>
      <c r="G38" s="2"/>
      <c r="H38" s="34"/>
      <c r="I38" s="32"/>
      <c r="J38" s="3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2"/>
      <c r="D39" s="2"/>
      <c r="E39" s="1"/>
      <c r="F39" s="1"/>
      <c r="G39" s="2"/>
      <c r="H39" s="2"/>
      <c r="I39" s="45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2"/>
      <c r="D40" s="2"/>
      <c r="E40" s="1"/>
      <c r="F40" s="1"/>
      <c r="G40" s="2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2"/>
      <c r="D41" s="2"/>
      <c r="E41" s="1"/>
      <c r="F41" s="1"/>
      <c r="G41" s="2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2"/>
      <c r="D42" s="2"/>
      <c r="E42" s="1"/>
      <c r="F42" s="1"/>
      <c r="G42" s="2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2"/>
      <c r="D43" s="2"/>
      <c r="E43" s="1"/>
      <c r="F43" s="1"/>
      <c r="G43" s="2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2"/>
      <c r="D44" s="2"/>
      <c r="E44" s="1"/>
      <c r="F44" s="1"/>
      <c r="G44" s="2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2"/>
      <c r="D45" s="2"/>
      <c r="E45" s="1"/>
      <c r="F45" s="1"/>
      <c r="G45" s="2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2"/>
      <c r="D46" s="2"/>
      <c r="E46" s="1"/>
      <c r="F46" s="1"/>
      <c r="G46" s="2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2"/>
      <c r="D47" s="2"/>
      <c r="E47" s="1"/>
      <c r="F47" s="1"/>
      <c r="G47" s="2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2"/>
      <c r="D48" s="2"/>
      <c r="E48" s="1"/>
      <c r="F48" s="1"/>
      <c r="G48" s="2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2"/>
      <c r="D49" s="2"/>
      <c r="E49" s="1"/>
      <c r="F49" s="1"/>
      <c r="G49" s="2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2"/>
      <c r="D50" s="2"/>
      <c r="E50" s="1"/>
      <c r="F50" s="1"/>
      <c r="G50" s="2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2"/>
      <c r="D51" s="2"/>
      <c r="E51" s="1"/>
      <c r="F51" s="1"/>
      <c r="G51" s="2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2"/>
      <c r="D52" s="2"/>
      <c r="E52" s="1"/>
      <c r="F52" s="1"/>
      <c r="G52" s="2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2"/>
      <c r="D53" s="2"/>
      <c r="E53" s="1"/>
      <c r="F53" s="1"/>
      <c r="G53" s="2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2"/>
      <c r="D54" s="2"/>
      <c r="E54" s="1"/>
      <c r="F54" s="1"/>
      <c r="G54" s="2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2"/>
      <c r="D55" s="2"/>
      <c r="E55" s="1"/>
      <c r="F55" s="1"/>
      <c r="G55" s="2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2"/>
      <c r="D56" s="2"/>
      <c r="E56" s="1"/>
      <c r="F56" s="1"/>
      <c r="G56" s="2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2"/>
      <c r="D57" s="2"/>
      <c r="E57" s="1"/>
      <c r="F57" s="1"/>
      <c r="G57" s="2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2"/>
      <c r="D58" s="2"/>
      <c r="E58" s="1"/>
      <c r="F58" s="1"/>
      <c r="G58" s="2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2"/>
      <c r="D59" s="2"/>
      <c r="E59" s="1"/>
      <c r="F59" s="1"/>
      <c r="G59" s="2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2"/>
      <c r="D60" s="2"/>
      <c r="E60" s="1"/>
      <c r="F60" s="1"/>
      <c r="G60" s="2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2"/>
      <c r="D61" s="2"/>
      <c r="E61" s="1"/>
      <c r="F61" s="1"/>
      <c r="G61" s="2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2"/>
      <c r="D62" s="2"/>
      <c r="E62" s="1"/>
      <c r="F62" s="1"/>
      <c r="G62" s="2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2"/>
      <c r="D63" s="2"/>
      <c r="E63" s="1"/>
      <c r="F63" s="1"/>
      <c r="G63" s="2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2"/>
      <c r="D64" s="2"/>
      <c r="E64" s="1"/>
      <c r="F64" s="1"/>
      <c r="G64" s="2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2"/>
      <c r="D65" s="2"/>
      <c r="E65" s="1"/>
      <c r="F65" s="1"/>
      <c r="G65" s="2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2"/>
      <c r="D66" s="2"/>
      <c r="E66" s="1"/>
      <c r="F66" s="1"/>
      <c r="G66" s="2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2"/>
      <c r="D67" s="2"/>
      <c r="E67" s="1"/>
      <c r="F67" s="1"/>
      <c r="G67" s="2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2"/>
      <c r="D68" s="2"/>
      <c r="E68" s="1"/>
      <c r="F68" s="1"/>
      <c r="G68" s="2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2"/>
      <c r="D69" s="2"/>
      <c r="E69" s="1"/>
      <c r="F69" s="1"/>
      <c r="G69" s="2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2"/>
      <c r="D70" s="2"/>
      <c r="E70" s="1"/>
      <c r="F70" s="1"/>
      <c r="G70" s="2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2"/>
      <c r="D71" s="2"/>
      <c r="E71" s="1"/>
      <c r="F71" s="1"/>
      <c r="G71" s="2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2"/>
      <c r="D72" s="2"/>
      <c r="E72" s="1"/>
      <c r="F72" s="1"/>
      <c r="G72" s="2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2"/>
      <c r="D73" s="2"/>
      <c r="E73" s="1"/>
      <c r="F73" s="1"/>
      <c r="G73" s="2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2"/>
      <c r="D74" s="2"/>
      <c r="E74" s="1"/>
      <c r="F74" s="1"/>
      <c r="G74" s="2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2"/>
      <c r="D75" s="2"/>
      <c r="E75" s="1"/>
      <c r="F75" s="1"/>
      <c r="G75" s="2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2"/>
      <c r="D76" s="2"/>
      <c r="E76" s="1"/>
      <c r="F76" s="1"/>
      <c r="G76" s="2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2"/>
      <c r="D77" s="2"/>
      <c r="E77" s="1"/>
      <c r="F77" s="1"/>
      <c r="G77" s="2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2"/>
      <c r="D78" s="2"/>
      <c r="E78" s="1"/>
      <c r="F78" s="1"/>
      <c r="G78" s="2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2"/>
      <c r="D79" s="2"/>
      <c r="E79" s="1"/>
      <c r="F79" s="1"/>
      <c r="G79" s="2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2"/>
      <c r="D80" s="2"/>
      <c r="E80" s="1"/>
      <c r="F80" s="1"/>
      <c r="G80" s="2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2"/>
      <c r="D81" s="2"/>
      <c r="E81" s="1"/>
      <c r="F81" s="1"/>
      <c r="G81" s="2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2"/>
      <c r="D82" s="2"/>
      <c r="E82" s="1"/>
      <c r="F82" s="1"/>
      <c r="G82" s="2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2"/>
      <c r="D83" s="2"/>
      <c r="E83" s="1"/>
      <c r="F83" s="1"/>
      <c r="G83" s="2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2"/>
      <c r="D84" s="2"/>
      <c r="E84" s="1"/>
      <c r="F84" s="1"/>
      <c r="G84" s="2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2"/>
      <c r="D85" s="2"/>
      <c r="E85" s="1"/>
      <c r="F85" s="1"/>
      <c r="G85" s="2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2"/>
      <c r="D86" s="2"/>
      <c r="E86" s="1"/>
      <c r="F86" s="1"/>
      <c r="G86" s="2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2"/>
      <c r="D87" s="2"/>
      <c r="E87" s="1"/>
      <c r="F87" s="1"/>
      <c r="G87" s="2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2"/>
      <c r="D88" s="2"/>
      <c r="E88" s="1"/>
      <c r="F88" s="1"/>
      <c r="G88" s="2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2"/>
      <c r="D89" s="2"/>
      <c r="E89" s="1"/>
      <c r="F89" s="1"/>
      <c r="G89" s="2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2"/>
      <c r="D90" s="2"/>
      <c r="E90" s="1"/>
      <c r="F90" s="1"/>
      <c r="G90" s="2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2"/>
      <c r="D91" s="2"/>
      <c r="E91" s="1"/>
      <c r="F91" s="1"/>
      <c r="G91" s="2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2"/>
      <c r="D92" s="2"/>
      <c r="E92" s="1"/>
      <c r="F92" s="1"/>
      <c r="G92" s="2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2"/>
      <c r="D93" s="2"/>
      <c r="E93" s="1"/>
      <c r="F93" s="1"/>
      <c r="G93" s="2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2"/>
      <c r="D94" s="2"/>
      <c r="E94" s="1"/>
      <c r="F94" s="1"/>
      <c r="G94" s="2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2"/>
      <c r="D95" s="2"/>
      <c r="E95" s="1"/>
      <c r="F95" s="1"/>
      <c r="G95" s="2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2"/>
      <c r="D96" s="2"/>
      <c r="E96" s="1"/>
      <c r="F96" s="1"/>
      <c r="G96" s="2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2"/>
      <c r="D97" s="2"/>
      <c r="E97" s="1"/>
      <c r="F97" s="1"/>
      <c r="G97" s="2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2"/>
      <c r="D98" s="2"/>
      <c r="E98" s="1"/>
      <c r="F98" s="1"/>
      <c r="G98" s="2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2"/>
      <c r="D99" s="2"/>
      <c r="E99" s="1"/>
      <c r="F99" s="1"/>
      <c r="G99" s="2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2"/>
      <c r="D100" s="2"/>
      <c r="E100" s="1"/>
      <c r="F100" s="1"/>
      <c r="G100" s="2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2"/>
      <c r="D101" s="2"/>
      <c r="E101" s="1"/>
      <c r="F101" s="1"/>
      <c r="G101" s="2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2"/>
      <c r="D102" s="2"/>
      <c r="E102" s="1"/>
      <c r="F102" s="1"/>
      <c r="G102" s="2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2"/>
      <c r="D103" s="2"/>
      <c r="E103" s="1"/>
      <c r="F103" s="1"/>
      <c r="G103" s="2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2"/>
      <c r="D104" s="2"/>
      <c r="E104" s="1"/>
      <c r="F104" s="1"/>
      <c r="G104" s="2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2"/>
      <c r="D105" s="2"/>
      <c r="E105" s="1"/>
      <c r="F105" s="1"/>
      <c r="G105" s="2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2"/>
      <c r="D106" s="2"/>
      <c r="E106" s="1"/>
      <c r="F106" s="1"/>
      <c r="G106" s="2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2"/>
      <c r="D107" s="2"/>
      <c r="E107" s="1"/>
      <c r="F107" s="1"/>
      <c r="G107" s="2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2"/>
      <c r="D108" s="2"/>
      <c r="E108" s="1"/>
      <c r="F108" s="1"/>
      <c r="G108" s="2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2"/>
      <c r="D109" s="2"/>
      <c r="E109" s="1"/>
      <c r="F109" s="1"/>
      <c r="G109" s="2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2"/>
      <c r="D110" s="2"/>
      <c r="E110" s="1"/>
      <c r="F110" s="1"/>
      <c r="G110" s="2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2"/>
      <c r="D111" s="2"/>
      <c r="E111" s="1"/>
      <c r="F111" s="1"/>
      <c r="G111" s="2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2"/>
      <c r="D112" s="2"/>
      <c r="E112" s="1"/>
      <c r="F112" s="1"/>
      <c r="G112" s="2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2"/>
      <c r="D113" s="2"/>
      <c r="E113" s="1"/>
      <c r="F113" s="1"/>
      <c r="G113" s="2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2"/>
      <c r="D114" s="2"/>
      <c r="E114" s="1"/>
      <c r="F114" s="1"/>
      <c r="G114" s="2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2"/>
      <c r="D115" s="2"/>
      <c r="E115" s="1"/>
      <c r="F115" s="1"/>
      <c r="G115" s="2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2"/>
      <c r="D116" s="2"/>
      <c r="E116" s="1"/>
      <c r="F116" s="1"/>
      <c r="G116" s="2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2"/>
      <c r="D117" s="2"/>
      <c r="E117" s="1"/>
      <c r="F117" s="1"/>
      <c r="G117" s="2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2"/>
      <c r="D118" s="2"/>
      <c r="E118" s="1"/>
      <c r="F118" s="1"/>
      <c r="G118" s="2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2"/>
      <c r="D119" s="2"/>
      <c r="E119" s="1"/>
      <c r="F119" s="1"/>
      <c r="G119" s="2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2"/>
      <c r="D120" s="2"/>
      <c r="E120" s="1"/>
      <c r="F120" s="1"/>
      <c r="G120" s="2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2"/>
      <c r="D121" s="2"/>
      <c r="E121" s="1"/>
      <c r="F121" s="1"/>
      <c r="G121" s="2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2"/>
      <c r="D122" s="2"/>
      <c r="E122" s="1"/>
      <c r="F122" s="1"/>
      <c r="G122" s="2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2"/>
      <c r="D123" s="2"/>
      <c r="E123" s="1"/>
      <c r="F123" s="1"/>
      <c r="G123" s="2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2"/>
      <c r="D124" s="2"/>
      <c r="E124" s="1"/>
      <c r="F124" s="1"/>
      <c r="G124" s="2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2"/>
      <c r="D125" s="2"/>
      <c r="E125" s="1"/>
      <c r="F125" s="1"/>
      <c r="G125" s="2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2"/>
      <c r="D126" s="2"/>
      <c r="E126" s="1"/>
      <c r="F126" s="1"/>
      <c r="G126" s="2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2"/>
      <c r="D127" s="2"/>
      <c r="E127" s="1"/>
      <c r="F127" s="1"/>
      <c r="G127" s="2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2"/>
      <c r="D128" s="2"/>
      <c r="E128" s="1"/>
      <c r="F128" s="1"/>
      <c r="G128" s="2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2"/>
      <c r="D129" s="2"/>
      <c r="E129" s="1"/>
      <c r="F129" s="1"/>
      <c r="G129" s="2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2"/>
      <c r="D130" s="2"/>
      <c r="E130" s="1"/>
      <c r="F130" s="1"/>
      <c r="G130" s="2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2"/>
      <c r="D131" s="2"/>
      <c r="E131" s="1"/>
      <c r="F131" s="1"/>
      <c r="G131" s="2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2"/>
      <c r="D132" s="2"/>
      <c r="E132" s="1"/>
      <c r="F132" s="1"/>
      <c r="G132" s="2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2"/>
      <c r="D133" s="2"/>
      <c r="E133" s="1"/>
      <c r="F133" s="1"/>
      <c r="G133" s="2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2"/>
      <c r="D134" s="2"/>
      <c r="E134" s="1"/>
      <c r="F134" s="1"/>
      <c r="G134" s="2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2"/>
      <c r="D135" s="2"/>
      <c r="E135" s="1"/>
      <c r="F135" s="1"/>
      <c r="G135" s="2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2"/>
      <c r="D136" s="2"/>
      <c r="E136" s="1"/>
      <c r="F136" s="1"/>
      <c r="G136" s="2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2"/>
      <c r="D137" s="2"/>
      <c r="E137" s="1"/>
      <c r="F137" s="1"/>
      <c r="G137" s="2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2"/>
      <c r="D138" s="2"/>
      <c r="E138" s="1"/>
      <c r="F138" s="1"/>
      <c r="G138" s="2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2"/>
      <c r="D139" s="2"/>
      <c r="E139" s="1"/>
      <c r="F139" s="1"/>
      <c r="G139" s="2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2"/>
      <c r="D140" s="2"/>
      <c r="E140" s="1"/>
      <c r="F140" s="1"/>
      <c r="G140" s="2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2"/>
      <c r="D141" s="2"/>
      <c r="E141" s="1"/>
      <c r="F141" s="1"/>
      <c r="G141" s="2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2"/>
      <c r="D142" s="2"/>
      <c r="E142" s="1"/>
      <c r="F142" s="1"/>
      <c r="G142" s="2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2"/>
      <c r="D143" s="2"/>
      <c r="E143" s="1"/>
      <c r="F143" s="1"/>
      <c r="G143" s="2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2"/>
      <c r="D144" s="2"/>
      <c r="E144" s="1"/>
      <c r="F144" s="1"/>
      <c r="G144" s="2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2"/>
      <c r="D145" s="2"/>
      <c r="E145" s="1"/>
      <c r="F145" s="1"/>
      <c r="G145" s="2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2"/>
      <c r="D146" s="2"/>
      <c r="E146" s="1"/>
      <c r="F146" s="1"/>
      <c r="G146" s="2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2"/>
      <c r="D147" s="2"/>
      <c r="E147" s="1"/>
      <c r="F147" s="1"/>
      <c r="G147" s="2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2"/>
      <c r="D148" s="2"/>
      <c r="E148" s="1"/>
      <c r="F148" s="1"/>
      <c r="G148" s="2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2"/>
      <c r="D149" s="2"/>
      <c r="E149" s="1"/>
      <c r="F149" s="1"/>
      <c r="G149" s="2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2"/>
      <c r="D150" s="2"/>
      <c r="E150" s="1"/>
      <c r="F150" s="1"/>
      <c r="G150" s="2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2"/>
      <c r="D151" s="2"/>
      <c r="E151" s="1"/>
      <c r="F151" s="1"/>
      <c r="G151" s="2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2"/>
      <c r="D152" s="2"/>
      <c r="E152" s="1"/>
      <c r="F152" s="1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2"/>
      <c r="D153" s="2"/>
      <c r="E153" s="1"/>
      <c r="F153" s="1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2"/>
      <c r="D154" s="2"/>
      <c r="E154" s="1"/>
      <c r="F154" s="1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2"/>
      <c r="D155" s="2"/>
      <c r="E155" s="1"/>
      <c r="F155" s="1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2"/>
      <c r="D156" s="2"/>
      <c r="E156" s="1"/>
      <c r="F156" s="1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2"/>
      <c r="D157" s="2"/>
      <c r="E157" s="1"/>
      <c r="F157" s="1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2"/>
      <c r="D158" s="2"/>
      <c r="E158" s="1"/>
      <c r="F158" s="1"/>
      <c r="G158" s="2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2"/>
      <c r="D159" s="2"/>
      <c r="E159" s="1"/>
      <c r="F159" s="1"/>
      <c r="G159" s="2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2"/>
      <c r="D160" s="2"/>
      <c r="E160" s="1"/>
      <c r="F160" s="1"/>
      <c r="G160" s="2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2"/>
      <c r="D161" s="2"/>
      <c r="E161" s="1"/>
      <c r="F161" s="1"/>
      <c r="G161" s="2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2"/>
      <c r="D162" s="2"/>
      <c r="E162" s="1"/>
      <c r="F162" s="1"/>
      <c r="G162" s="2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2"/>
      <c r="D163" s="2"/>
      <c r="E163" s="1"/>
      <c r="F163" s="1"/>
      <c r="G163" s="2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2"/>
      <c r="D164" s="2"/>
      <c r="E164" s="1"/>
      <c r="F164" s="1"/>
      <c r="G164" s="2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2"/>
      <c r="D165" s="2"/>
      <c r="E165" s="1"/>
      <c r="F165" s="1"/>
      <c r="G165" s="2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2"/>
      <c r="D166" s="2"/>
      <c r="E166" s="1"/>
      <c r="F166" s="1"/>
      <c r="G166" s="2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2"/>
      <c r="D167" s="2"/>
      <c r="E167" s="1"/>
      <c r="F167" s="1"/>
      <c r="G167" s="2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2"/>
      <c r="D168" s="2"/>
      <c r="E168" s="1"/>
      <c r="F168" s="1"/>
      <c r="G168" s="2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2"/>
      <c r="D169" s="2"/>
      <c r="E169" s="1"/>
      <c r="F169" s="1"/>
      <c r="G169" s="2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2"/>
      <c r="D170" s="2"/>
      <c r="E170" s="1"/>
      <c r="F170" s="1"/>
      <c r="G170" s="2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2"/>
      <c r="D171" s="2"/>
      <c r="E171" s="1"/>
      <c r="F171" s="1"/>
      <c r="G171" s="2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2"/>
      <c r="D172" s="2"/>
      <c r="E172" s="1"/>
      <c r="F172" s="1"/>
      <c r="G172" s="2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2"/>
      <c r="D173" s="2"/>
      <c r="E173" s="1"/>
      <c r="F173" s="1"/>
      <c r="G173" s="2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2"/>
      <c r="D174" s="2"/>
      <c r="E174" s="1"/>
      <c r="F174" s="1"/>
      <c r="G174" s="2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2"/>
      <c r="D175" s="2"/>
      <c r="E175" s="1"/>
      <c r="F175" s="1"/>
      <c r="G175" s="2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2"/>
      <c r="D176" s="2"/>
      <c r="E176" s="1"/>
      <c r="F176" s="1"/>
      <c r="G176" s="2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2"/>
      <c r="D177" s="2"/>
      <c r="E177" s="1"/>
      <c r="F177" s="1"/>
      <c r="G177" s="2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2"/>
      <c r="D178" s="2"/>
      <c r="E178" s="1"/>
      <c r="F178" s="1"/>
      <c r="G178" s="2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2"/>
      <c r="D179" s="2"/>
      <c r="E179" s="1"/>
      <c r="F179" s="1"/>
      <c r="G179" s="2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2"/>
      <c r="D180" s="2"/>
      <c r="E180" s="1"/>
      <c r="F180" s="1"/>
      <c r="G180" s="2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2"/>
      <c r="D181" s="2"/>
      <c r="E181" s="1"/>
      <c r="F181" s="1"/>
      <c r="G181" s="2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2"/>
      <c r="D182" s="2"/>
      <c r="E182" s="1"/>
      <c r="F182" s="1"/>
      <c r="G182" s="2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2"/>
      <c r="D183" s="2"/>
      <c r="E183" s="1"/>
      <c r="F183" s="1"/>
      <c r="G183" s="2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2"/>
      <c r="D184" s="2"/>
      <c r="E184" s="1"/>
      <c r="F184" s="1"/>
      <c r="G184" s="2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2"/>
      <c r="D185" s="2"/>
      <c r="E185" s="1"/>
      <c r="F185" s="1"/>
      <c r="G185" s="2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2"/>
      <c r="D186" s="2"/>
      <c r="E186" s="1"/>
      <c r="F186" s="1"/>
      <c r="G186" s="2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2"/>
      <c r="D187" s="2"/>
      <c r="E187" s="1"/>
      <c r="F187" s="1"/>
      <c r="G187" s="2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2"/>
      <c r="D188" s="2"/>
      <c r="E188" s="1"/>
      <c r="F188" s="1"/>
      <c r="G188" s="2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2"/>
      <c r="D189" s="2"/>
      <c r="E189" s="1"/>
      <c r="F189" s="1"/>
      <c r="G189" s="2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2"/>
      <c r="D190" s="2"/>
      <c r="E190" s="1"/>
      <c r="F190" s="1"/>
      <c r="G190" s="2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2"/>
      <c r="D191" s="2"/>
      <c r="E191" s="1"/>
      <c r="F191" s="1"/>
      <c r="G191" s="2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2"/>
      <c r="D192" s="2"/>
      <c r="E192" s="1"/>
      <c r="F192" s="1"/>
      <c r="G192" s="2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2"/>
      <c r="D193" s="2"/>
      <c r="E193" s="1"/>
      <c r="F193" s="1"/>
      <c r="G193" s="2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2"/>
      <c r="D194" s="2"/>
      <c r="E194" s="1"/>
      <c r="F194" s="1"/>
      <c r="G194" s="2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2"/>
      <c r="D195" s="2"/>
      <c r="E195" s="1"/>
      <c r="F195" s="1"/>
      <c r="G195" s="2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2"/>
      <c r="D196" s="2"/>
      <c r="E196" s="1"/>
      <c r="F196" s="1"/>
      <c r="G196" s="2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2"/>
      <c r="D197" s="2"/>
      <c r="E197" s="1"/>
      <c r="F197" s="1"/>
      <c r="G197" s="2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2"/>
      <c r="D198" s="2"/>
      <c r="E198" s="1"/>
      <c r="F198" s="1"/>
      <c r="G198" s="2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2"/>
      <c r="D199" s="2"/>
      <c r="E199" s="1"/>
      <c r="F199" s="1"/>
      <c r="G199" s="2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2"/>
      <c r="D200" s="2"/>
      <c r="E200" s="1"/>
      <c r="F200" s="1"/>
      <c r="G200" s="2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2"/>
      <c r="D201" s="2"/>
      <c r="E201" s="1"/>
      <c r="F201" s="1"/>
      <c r="G201" s="2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2"/>
      <c r="D202" s="2"/>
      <c r="E202" s="1"/>
      <c r="F202" s="1"/>
      <c r="G202" s="2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2"/>
      <c r="D203" s="2"/>
      <c r="E203" s="1"/>
      <c r="F203" s="1"/>
      <c r="G203" s="2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2"/>
      <c r="D204" s="2"/>
      <c r="E204" s="1"/>
      <c r="F204" s="1"/>
      <c r="G204" s="2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2"/>
      <c r="D205" s="2"/>
      <c r="E205" s="1"/>
      <c r="F205" s="1"/>
      <c r="G205" s="2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2"/>
      <c r="D206" s="2"/>
      <c r="E206" s="1"/>
      <c r="F206" s="1"/>
      <c r="G206" s="2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2"/>
      <c r="D207" s="2"/>
      <c r="E207" s="1"/>
      <c r="F207" s="1"/>
      <c r="G207" s="2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2"/>
      <c r="D208" s="2"/>
      <c r="E208" s="1"/>
      <c r="F208" s="1"/>
      <c r="G208" s="2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2"/>
      <c r="D209" s="2"/>
      <c r="E209" s="1"/>
      <c r="F209" s="1"/>
      <c r="G209" s="2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2"/>
      <c r="D210" s="2"/>
      <c r="E210" s="1"/>
      <c r="F210" s="1"/>
      <c r="G210" s="2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2"/>
      <c r="D211" s="2"/>
      <c r="E211" s="1"/>
      <c r="F211" s="1"/>
      <c r="G211" s="2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2"/>
      <c r="D212" s="2"/>
      <c r="E212" s="1"/>
      <c r="F212" s="1"/>
      <c r="G212" s="2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2"/>
      <c r="D213" s="2"/>
      <c r="E213" s="1"/>
      <c r="F213" s="1"/>
      <c r="G213" s="2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2"/>
      <c r="D214" s="2"/>
      <c r="E214" s="1"/>
      <c r="F214" s="1"/>
      <c r="G214" s="2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2"/>
      <c r="D215" s="2"/>
      <c r="E215" s="1"/>
      <c r="F215" s="1"/>
      <c r="G215" s="2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2"/>
      <c r="D216" s="2"/>
      <c r="E216" s="1"/>
      <c r="F216" s="1"/>
      <c r="G216" s="2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2"/>
      <c r="D217" s="2"/>
      <c r="E217" s="1"/>
      <c r="F217" s="1"/>
      <c r="G217" s="2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2"/>
      <c r="D218" s="2"/>
      <c r="E218" s="1"/>
      <c r="F218" s="1"/>
      <c r="G218" s="2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2"/>
      <c r="D219" s="2"/>
      <c r="E219" s="1"/>
      <c r="F219" s="1"/>
      <c r="G219" s="2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2"/>
      <c r="D220" s="2"/>
      <c r="E220" s="1"/>
      <c r="F220" s="1"/>
      <c r="G220" s="2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2"/>
      <c r="D221" s="2"/>
      <c r="E221" s="1"/>
      <c r="F221" s="1"/>
      <c r="G221" s="2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2"/>
      <c r="D222" s="2"/>
      <c r="E222" s="1"/>
      <c r="F222" s="1"/>
      <c r="G222" s="2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2"/>
      <c r="D223" s="2"/>
      <c r="E223" s="1"/>
      <c r="F223" s="1"/>
      <c r="G223" s="2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2"/>
      <c r="D224" s="2"/>
      <c r="E224" s="1"/>
      <c r="F224" s="1"/>
      <c r="G224" s="2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2"/>
      <c r="D225" s="2"/>
      <c r="E225" s="1"/>
      <c r="F225" s="1"/>
      <c r="G225" s="2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2"/>
      <c r="D226" s="2"/>
      <c r="E226" s="1"/>
      <c r="F226" s="1"/>
      <c r="G226" s="2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2"/>
      <c r="D227" s="2"/>
      <c r="E227" s="1"/>
      <c r="F227" s="1"/>
      <c r="G227" s="2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2"/>
      <c r="D228" s="2"/>
      <c r="E228" s="1"/>
      <c r="F228" s="1"/>
      <c r="G228" s="2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2"/>
      <c r="D229" s="2"/>
      <c r="E229" s="1"/>
      <c r="F229" s="1"/>
      <c r="G229" s="2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2"/>
      <c r="D230" s="2"/>
      <c r="E230" s="1"/>
      <c r="F230" s="1"/>
      <c r="G230" s="2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2"/>
      <c r="D231" s="2"/>
      <c r="E231" s="1"/>
      <c r="F231" s="1"/>
      <c r="G231" s="2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2"/>
      <c r="D232" s="2"/>
      <c r="E232" s="1"/>
      <c r="F232" s="1"/>
      <c r="G232" s="2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2"/>
      <c r="D233" s="2"/>
      <c r="E233" s="1"/>
      <c r="F233" s="1"/>
      <c r="G233" s="2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2"/>
      <c r="D234" s="2"/>
      <c r="E234" s="1"/>
      <c r="F234" s="1"/>
      <c r="G234" s="2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2"/>
      <c r="D235" s="2"/>
      <c r="E235" s="1"/>
      <c r="F235" s="1"/>
      <c r="G235" s="2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2"/>
      <c r="D236" s="2"/>
      <c r="E236" s="1"/>
      <c r="F236" s="1"/>
      <c r="G236" s="2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2"/>
      <c r="D237" s="2"/>
      <c r="E237" s="1"/>
      <c r="F237" s="1"/>
      <c r="G237" s="2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2"/>
      <c r="D238" s="2"/>
      <c r="E238" s="1"/>
      <c r="F238" s="1"/>
      <c r="G238" s="2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2"/>
      <c r="D239" s="2"/>
      <c r="E239" s="1"/>
      <c r="F239" s="1"/>
      <c r="G239" s="2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2"/>
      <c r="D240" s="2"/>
      <c r="E240" s="1"/>
      <c r="F240" s="1"/>
      <c r="G240" s="2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2"/>
      <c r="D241" s="2"/>
      <c r="E241" s="1"/>
      <c r="F241" s="1"/>
      <c r="G241" s="2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2"/>
      <c r="D242" s="2"/>
      <c r="E242" s="1"/>
      <c r="F242" s="1"/>
      <c r="G242" s="2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2"/>
      <c r="D243" s="2"/>
      <c r="E243" s="1"/>
      <c r="F243" s="1"/>
      <c r="G243" s="2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2"/>
      <c r="D244" s="2"/>
      <c r="E244" s="1"/>
      <c r="F244" s="1"/>
      <c r="G244" s="2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2"/>
      <c r="D245" s="2"/>
      <c r="E245" s="1"/>
      <c r="F245" s="1"/>
      <c r="G245" s="2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2"/>
      <c r="D246" s="2"/>
      <c r="E246" s="1"/>
      <c r="F246" s="1"/>
      <c r="G246" s="2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2"/>
      <c r="D247" s="2"/>
      <c r="E247" s="1"/>
      <c r="F247" s="1"/>
      <c r="G247" s="2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2"/>
      <c r="D248" s="2"/>
      <c r="E248" s="1"/>
      <c r="F248" s="1"/>
      <c r="G248" s="2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2"/>
      <c r="D249" s="2"/>
      <c r="E249" s="1"/>
      <c r="F249" s="1"/>
      <c r="G249" s="2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2"/>
      <c r="D250" s="2"/>
      <c r="E250" s="1"/>
      <c r="F250" s="1"/>
      <c r="G250" s="2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2"/>
      <c r="D251" s="2"/>
      <c r="E251" s="1"/>
      <c r="F251" s="1"/>
      <c r="G251" s="2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2"/>
      <c r="D252" s="2"/>
      <c r="E252" s="1"/>
      <c r="F252" s="1"/>
      <c r="G252" s="2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2"/>
      <c r="D253" s="2"/>
      <c r="E253" s="1"/>
      <c r="F253" s="1"/>
      <c r="G253" s="2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2"/>
      <c r="D254" s="2"/>
      <c r="E254" s="1"/>
      <c r="F254" s="1"/>
      <c r="G254" s="2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2"/>
      <c r="D255" s="2"/>
      <c r="E255" s="1"/>
      <c r="F255" s="1"/>
      <c r="G255" s="2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2"/>
      <c r="D256" s="2"/>
      <c r="E256" s="1"/>
      <c r="F256" s="1"/>
      <c r="G256" s="2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2"/>
      <c r="D257" s="2"/>
      <c r="E257" s="1"/>
      <c r="F257" s="1"/>
      <c r="G257" s="2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2"/>
      <c r="D258" s="2"/>
      <c r="E258" s="1"/>
      <c r="F258" s="1"/>
      <c r="G258" s="2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2"/>
      <c r="D259" s="2"/>
      <c r="E259" s="1"/>
      <c r="F259" s="1"/>
      <c r="G259" s="2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2"/>
      <c r="D260" s="2"/>
      <c r="E260" s="1"/>
      <c r="F260" s="1"/>
      <c r="G260" s="2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2"/>
      <c r="D261" s="2"/>
      <c r="E261" s="1"/>
      <c r="F261" s="1"/>
      <c r="G261" s="2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2"/>
      <c r="D262" s="2"/>
      <c r="E262" s="1"/>
      <c r="F262" s="1"/>
      <c r="G262" s="2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2"/>
      <c r="D263" s="2"/>
      <c r="E263" s="1"/>
      <c r="F263" s="1"/>
      <c r="G263" s="2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2"/>
      <c r="D264" s="2"/>
      <c r="E264" s="1"/>
      <c r="F264" s="1"/>
      <c r="G264" s="2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2"/>
      <c r="D265" s="2"/>
      <c r="E265" s="1"/>
      <c r="F265" s="1"/>
      <c r="G265" s="2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2"/>
      <c r="D266" s="2"/>
      <c r="E266" s="1"/>
      <c r="F266" s="1"/>
      <c r="G266" s="2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2"/>
      <c r="D267" s="2"/>
      <c r="E267" s="1"/>
      <c r="F267" s="1"/>
      <c r="G267" s="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2"/>
      <c r="D268" s="2"/>
      <c r="E268" s="1"/>
      <c r="F268" s="1"/>
      <c r="G268" s="2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2"/>
      <c r="D269" s="2"/>
      <c r="E269" s="1"/>
      <c r="F269" s="1"/>
      <c r="G269" s="2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2"/>
      <c r="D270" s="2"/>
      <c r="E270" s="1"/>
      <c r="F270" s="1"/>
      <c r="G270" s="2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2"/>
      <c r="D271" s="2"/>
      <c r="E271" s="1"/>
      <c r="F271" s="1"/>
      <c r="G271" s="2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2"/>
      <c r="D272" s="2"/>
      <c r="E272" s="1"/>
      <c r="F272" s="1"/>
      <c r="G272" s="2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2"/>
      <c r="D273" s="2"/>
      <c r="E273" s="1"/>
      <c r="F273" s="1"/>
      <c r="G273" s="2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2"/>
      <c r="D274" s="2"/>
      <c r="E274" s="1"/>
      <c r="F274" s="1"/>
      <c r="G274" s="2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2"/>
      <c r="D275" s="2"/>
      <c r="E275" s="1"/>
      <c r="F275" s="1"/>
      <c r="G275" s="2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2"/>
      <c r="D276" s="2"/>
      <c r="E276" s="1"/>
      <c r="F276" s="1"/>
      <c r="G276" s="2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2"/>
      <c r="D277" s="2"/>
      <c r="E277" s="1"/>
      <c r="F277" s="1"/>
      <c r="G277" s="2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2"/>
      <c r="D278" s="2"/>
      <c r="E278" s="1"/>
      <c r="F278" s="1"/>
      <c r="G278" s="2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2"/>
      <c r="D279" s="2"/>
      <c r="E279" s="1"/>
      <c r="F279" s="1"/>
      <c r="G279" s="2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2"/>
      <c r="D280" s="2"/>
      <c r="E280" s="1"/>
      <c r="F280" s="1"/>
      <c r="G280" s="2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2"/>
      <c r="D281" s="2"/>
      <c r="E281" s="1"/>
      <c r="F281" s="1"/>
      <c r="G281" s="2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2"/>
      <c r="D282" s="2"/>
      <c r="E282" s="1"/>
      <c r="F282" s="1"/>
      <c r="G282" s="2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2"/>
      <c r="D283" s="2"/>
      <c r="E283" s="1"/>
      <c r="F283" s="1"/>
      <c r="G283" s="2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2"/>
      <c r="D284" s="2"/>
      <c r="E284" s="1"/>
      <c r="F284" s="1"/>
      <c r="G284" s="2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2"/>
      <c r="D285" s="2"/>
      <c r="E285" s="1"/>
      <c r="F285" s="1"/>
      <c r="G285" s="2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2"/>
      <c r="D286" s="2"/>
      <c r="E286" s="1"/>
      <c r="F286" s="1"/>
      <c r="G286" s="2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2"/>
      <c r="D287" s="2"/>
      <c r="E287" s="1"/>
      <c r="F287" s="1"/>
      <c r="G287" s="2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2"/>
      <c r="D288" s="2"/>
      <c r="E288" s="1"/>
      <c r="F288" s="1"/>
      <c r="G288" s="2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2"/>
      <c r="D289" s="2"/>
      <c r="E289" s="1"/>
      <c r="F289" s="1"/>
      <c r="G289" s="2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2"/>
      <c r="D290" s="2"/>
      <c r="E290" s="1"/>
      <c r="F290" s="1"/>
      <c r="G290" s="2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2"/>
      <c r="D291" s="2"/>
      <c r="E291" s="1"/>
      <c r="F291" s="1"/>
      <c r="G291" s="2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2"/>
      <c r="D292" s="2"/>
      <c r="E292" s="1"/>
      <c r="F292" s="1"/>
      <c r="G292" s="2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2"/>
      <c r="D293" s="2"/>
      <c r="E293" s="1"/>
      <c r="F293" s="1"/>
      <c r="G293" s="2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2"/>
      <c r="D294" s="2"/>
      <c r="E294" s="1"/>
      <c r="F294" s="1"/>
      <c r="G294" s="2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2"/>
      <c r="D295" s="2"/>
      <c r="E295" s="1"/>
      <c r="F295" s="1"/>
      <c r="G295" s="2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2"/>
      <c r="D296" s="2"/>
      <c r="E296" s="1"/>
      <c r="F296" s="1"/>
      <c r="G296" s="2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2"/>
      <c r="D297" s="2"/>
      <c r="E297" s="1"/>
      <c r="F297" s="1"/>
      <c r="G297" s="2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2"/>
      <c r="D298" s="2"/>
      <c r="E298" s="1"/>
      <c r="F298" s="1"/>
      <c r="G298" s="2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2"/>
      <c r="D299" s="2"/>
      <c r="E299" s="1"/>
      <c r="F299" s="1"/>
      <c r="G299" s="2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2"/>
      <c r="D300" s="2"/>
      <c r="E300" s="1"/>
      <c r="F300" s="1"/>
      <c r="G300" s="2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2"/>
      <c r="D301" s="2"/>
      <c r="E301" s="1"/>
      <c r="F301" s="1"/>
      <c r="G301" s="2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2"/>
      <c r="D302" s="2"/>
      <c r="E302" s="1"/>
      <c r="F302" s="1"/>
      <c r="G302" s="2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2"/>
      <c r="D303" s="2"/>
      <c r="E303" s="1"/>
      <c r="F303" s="1"/>
      <c r="G303" s="2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2"/>
      <c r="D304" s="2"/>
      <c r="E304" s="1"/>
      <c r="F304" s="1"/>
      <c r="G304" s="2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2"/>
      <c r="D305" s="2"/>
      <c r="E305" s="1"/>
      <c r="F305" s="1"/>
      <c r="G305" s="2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2"/>
      <c r="D306" s="2"/>
      <c r="E306" s="1"/>
      <c r="F306" s="1"/>
      <c r="G306" s="2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2"/>
      <c r="D307" s="2"/>
      <c r="E307" s="1"/>
      <c r="F307" s="1"/>
      <c r="G307" s="2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2"/>
      <c r="D308" s="2"/>
      <c r="E308" s="1"/>
      <c r="F308" s="1"/>
      <c r="G308" s="2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2"/>
      <c r="D309" s="2"/>
      <c r="E309" s="1"/>
      <c r="F309" s="1"/>
      <c r="G309" s="2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2"/>
      <c r="D310" s="2"/>
      <c r="E310" s="1"/>
      <c r="F310" s="1"/>
      <c r="G310" s="2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2"/>
      <c r="D311" s="2"/>
      <c r="E311" s="1"/>
      <c r="F311" s="1"/>
      <c r="G311" s="2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2"/>
      <c r="D312" s="2"/>
      <c r="E312" s="1"/>
      <c r="F312" s="1"/>
      <c r="G312" s="2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2"/>
      <c r="D313" s="2"/>
      <c r="E313" s="1"/>
      <c r="F313" s="1"/>
      <c r="G313" s="2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2"/>
      <c r="D314" s="2"/>
      <c r="E314" s="1"/>
      <c r="F314" s="1"/>
      <c r="G314" s="2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2"/>
      <c r="D315" s="2"/>
      <c r="E315" s="1"/>
      <c r="F315" s="1"/>
      <c r="G315" s="2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2"/>
      <c r="D316" s="2"/>
      <c r="E316" s="1"/>
      <c r="F316" s="1"/>
      <c r="G316" s="2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2"/>
      <c r="D317" s="2"/>
      <c r="E317" s="1"/>
      <c r="F317" s="1"/>
      <c r="G317" s="2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2"/>
      <c r="D318" s="2"/>
      <c r="E318" s="1"/>
      <c r="F318" s="1"/>
      <c r="G318" s="2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2"/>
      <c r="D319" s="2"/>
      <c r="E319" s="1"/>
      <c r="F319" s="1"/>
      <c r="G319" s="2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2"/>
      <c r="D320" s="2"/>
      <c r="E320" s="1"/>
      <c r="F320" s="1"/>
      <c r="G320" s="2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2"/>
      <c r="D321" s="2"/>
      <c r="E321" s="1"/>
      <c r="F321" s="1"/>
      <c r="G321" s="2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2"/>
      <c r="D322" s="2"/>
      <c r="E322" s="1"/>
      <c r="F322" s="1"/>
      <c r="G322" s="2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2"/>
      <c r="D323" s="2"/>
      <c r="E323" s="1"/>
      <c r="F323" s="1"/>
      <c r="G323" s="2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2"/>
      <c r="D324" s="2"/>
      <c r="E324" s="1"/>
      <c r="F324" s="1"/>
      <c r="G324" s="2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2"/>
      <c r="D325" s="2"/>
      <c r="E325" s="1"/>
      <c r="F325" s="1"/>
      <c r="G325" s="2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2"/>
      <c r="D326" s="2"/>
      <c r="E326" s="1"/>
      <c r="F326" s="1"/>
      <c r="G326" s="2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2"/>
      <c r="D327" s="2"/>
      <c r="E327" s="1"/>
      <c r="F327" s="1"/>
      <c r="G327" s="2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2"/>
      <c r="D328" s="2"/>
      <c r="E328" s="1"/>
      <c r="F328" s="1"/>
      <c r="G328" s="2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2"/>
      <c r="D329" s="2"/>
      <c r="E329" s="1"/>
      <c r="F329" s="1"/>
      <c r="G329" s="2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2"/>
      <c r="D330" s="2"/>
      <c r="E330" s="1"/>
      <c r="F330" s="1"/>
      <c r="G330" s="2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2"/>
      <c r="D331" s="2"/>
      <c r="E331" s="1"/>
      <c r="F331" s="1"/>
      <c r="G331" s="2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2"/>
      <c r="D332" s="2"/>
      <c r="E332" s="1"/>
      <c r="F332" s="1"/>
      <c r="G332" s="2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2"/>
      <c r="D333" s="2"/>
      <c r="E333" s="1"/>
      <c r="F333" s="1"/>
      <c r="G333" s="2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2"/>
      <c r="D334" s="2"/>
      <c r="E334" s="1"/>
      <c r="F334" s="1"/>
      <c r="G334" s="2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2"/>
      <c r="D335" s="2"/>
      <c r="E335" s="1"/>
      <c r="F335" s="1"/>
      <c r="G335" s="2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2"/>
      <c r="D336" s="2"/>
      <c r="E336" s="1"/>
      <c r="F336" s="1"/>
      <c r="G336" s="2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2"/>
      <c r="D337" s="2"/>
      <c r="E337" s="1"/>
      <c r="F337" s="1"/>
      <c r="G337" s="2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2"/>
      <c r="D338" s="2"/>
      <c r="E338" s="1"/>
      <c r="F338" s="1"/>
      <c r="G338" s="2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2"/>
      <c r="D339" s="2"/>
      <c r="E339" s="1"/>
      <c r="F339" s="1"/>
      <c r="G339" s="2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2"/>
      <c r="D340" s="2"/>
      <c r="E340" s="1"/>
      <c r="F340" s="1"/>
      <c r="G340" s="2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2"/>
      <c r="D341" s="2"/>
      <c r="E341" s="1"/>
      <c r="F341" s="1"/>
      <c r="G341" s="2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2"/>
      <c r="D342" s="2"/>
      <c r="E342" s="1"/>
      <c r="F342" s="1"/>
      <c r="G342" s="2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2"/>
      <c r="D343" s="2"/>
      <c r="E343" s="1"/>
      <c r="F343" s="1"/>
      <c r="G343" s="2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2"/>
      <c r="D344" s="2"/>
      <c r="E344" s="1"/>
      <c r="F344" s="1"/>
      <c r="G344" s="2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2"/>
      <c r="D345" s="2"/>
      <c r="E345" s="1"/>
      <c r="F345" s="1"/>
      <c r="G345" s="2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2"/>
      <c r="D346" s="2"/>
      <c r="E346" s="1"/>
      <c r="F346" s="1"/>
      <c r="G346" s="2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2"/>
      <c r="D347" s="2"/>
      <c r="E347" s="1"/>
      <c r="F347" s="1"/>
      <c r="G347" s="2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2"/>
      <c r="D348" s="2"/>
      <c r="E348" s="1"/>
      <c r="F348" s="1"/>
      <c r="G348" s="2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2"/>
      <c r="D349" s="2"/>
      <c r="E349" s="1"/>
      <c r="F349" s="1"/>
      <c r="G349" s="2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2"/>
      <c r="D350" s="2"/>
      <c r="E350" s="1"/>
      <c r="F350" s="1"/>
      <c r="G350" s="2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2"/>
      <c r="D351" s="2"/>
      <c r="E351" s="1"/>
      <c r="F351" s="1"/>
      <c r="G351" s="2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2"/>
      <c r="D352" s="2"/>
      <c r="E352" s="1"/>
      <c r="F352" s="1"/>
      <c r="G352" s="2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2"/>
      <c r="D353" s="2"/>
      <c r="E353" s="1"/>
      <c r="F353" s="1"/>
      <c r="G353" s="2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2"/>
      <c r="D354" s="2"/>
      <c r="E354" s="1"/>
      <c r="F354" s="1"/>
      <c r="G354" s="2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2"/>
      <c r="D355" s="2"/>
      <c r="E355" s="1"/>
      <c r="F355" s="1"/>
      <c r="G355" s="2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2"/>
      <c r="D356" s="2"/>
      <c r="E356" s="1"/>
      <c r="F356" s="1"/>
      <c r="G356" s="2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2"/>
      <c r="D357" s="2"/>
      <c r="E357" s="1"/>
      <c r="F357" s="1"/>
      <c r="G357" s="2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2"/>
      <c r="D358" s="2"/>
      <c r="E358" s="1"/>
      <c r="F358" s="1"/>
      <c r="G358" s="2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2"/>
      <c r="D359" s="2"/>
      <c r="E359" s="1"/>
      <c r="F359" s="1"/>
      <c r="G359" s="2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2"/>
      <c r="D360" s="2"/>
      <c r="E360" s="1"/>
      <c r="F360" s="1"/>
      <c r="G360" s="2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2"/>
      <c r="D361" s="2"/>
      <c r="E361" s="1"/>
      <c r="F361" s="1"/>
      <c r="G361" s="2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2"/>
      <c r="D362" s="2"/>
      <c r="E362" s="1"/>
      <c r="F362" s="1"/>
      <c r="G362" s="2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2"/>
      <c r="D363" s="2"/>
      <c r="E363" s="1"/>
      <c r="F363" s="1"/>
      <c r="G363" s="2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2"/>
      <c r="D364" s="2"/>
      <c r="E364" s="1"/>
      <c r="F364" s="1"/>
      <c r="G364" s="2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2"/>
      <c r="D365" s="2"/>
      <c r="E365" s="1"/>
      <c r="F365" s="1"/>
      <c r="G365" s="2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2"/>
      <c r="D366" s="2"/>
      <c r="E366" s="1"/>
      <c r="F366" s="1"/>
      <c r="G366" s="2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2"/>
      <c r="D367" s="2"/>
      <c r="E367" s="1"/>
      <c r="F367" s="1"/>
      <c r="G367" s="2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2"/>
      <c r="D368" s="2"/>
      <c r="E368" s="1"/>
      <c r="F368" s="1"/>
      <c r="G368" s="2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2"/>
      <c r="D369" s="2"/>
      <c r="E369" s="1"/>
      <c r="F369" s="1"/>
      <c r="G369" s="2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2"/>
      <c r="D370" s="2"/>
      <c r="E370" s="1"/>
      <c r="F370" s="1"/>
      <c r="G370" s="2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2"/>
      <c r="D371" s="2"/>
      <c r="E371" s="1"/>
      <c r="F371" s="1"/>
      <c r="G371" s="2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2"/>
      <c r="D372" s="2"/>
      <c r="E372" s="1"/>
      <c r="F372" s="1"/>
      <c r="G372" s="2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2"/>
      <c r="D373" s="2"/>
      <c r="E373" s="1"/>
      <c r="F373" s="1"/>
      <c r="G373" s="2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2"/>
      <c r="D374" s="2"/>
      <c r="E374" s="1"/>
      <c r="F374" s="1"/>
      <c r="G374" s="2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2"/>
      <c r="D375" s="2"/>
      <c r="E375" s="1"/>
      <c r="F375" s="1"/>
      <c r="G375" s="2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2"/>
      <c r="D376" s="2"/>
      <c r="E376" s="1"/>
      <c r="F376" s="1"/>
      <c r="G376" s="2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2"/>
      <c r="D377" s="2"/>
      <c r="E377" s="1"/>
      <c r="F377" s="1"/>
      <c r="G377" s="2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2"/>
      <c r="D378" s="2"/>
      <c r="E378" s="1"/>
      <c r="F378" s="1"/>
      <c r="G378" s="2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2"/>
      <c r="D379" s="2"/>
      <c r="E379" s="1"/>
      <c r="F379" s="1"/>
      <c r="G379" s="2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2"/>
      <c r="D380" s="2"/>
      <c r="E380" s="1"/>
      <c r="F380" s="1"/>
      <c r="G380" s="2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2"/>
      <c r="D381" s="2"/>
      <c r="E381" s="1"/>
      <c r="F381" s="1"/>
      <c r="G381" s="2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2"/>
      <c r="D382" s="2"/>
      <c r="E382" s="1"/>
      <c r="F382" s="1"/>
      <c r="G382" s="2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2"/>
      <c r="D383" s="2"/>
      <c r="E383" s="1"/>
      <c r="F383" s="1"/>
      <c r="G383" s="2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2"/>
      <c r="D384" s="2"/>
      <c r="E384" s="1"/>
      <c r="F384" s="1"/>
      <c r="G384" s="2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2"/>
      <c r="D385" s="2"/>
      <c r="E385" s="1"/>
      <c r="F385" s="1"/>
      <c r="G385" s="2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2"/>
      <c r="D386" s="2"/>
      <c r="E386" s="1"/>
      <c r="F386" s="1"/>
      <c r="G386" s="2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2"/>
      <c r="D387" s="2"/>
      <c r="E387" s="1"/>
      <c r="F387" s="1"/>
      <c r="G387" s="2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2"/>
      <c r="D388" s="2"/>
      <c r="E388" s="1"/>
      <c r="F388" s="1"/>
      <c r="G388" s="2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2"/>
      <c r="D389" s="2"/>
      <c r="E389" s="1"/>
      <c r="F389" s="1"/>
      <c r="G389" s="2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2"/>
      <c r="D390" s="2"/>
      <c r="E390" s="1"/>
      <c r="F390" s="1"/>
      <c r="G390" s="2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2"/>
      <c r="D391" s="2"/>
      <c r="E391" s="1"/>
      <c r="F391" s="1"/>
      <c r="G391" s="2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2"/>
      <c r="D392" s="2"/>
      <c r="E392" s="1"/>
      <c r="F392" s="1"/>
      <c r="G392" s="2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2"/>
      <c r="D393" s="2"/>
      <c r="E393" s="1"/>
      <c r="F393" s="1"/>
      <c r="G393" s="2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2"/>
      <c r="D394" s="2"/>
      <c r="E394" s="1"/>
      <c r="F394" s="1"/>
      <c r="G394" s="2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2"/>
      <c r="D395" s="2"/>
      <c r="E395" s="1"/>
      <c r="F395" s="1"/>
      <c r="G395" s="2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2"/>
      <c r="D396" s="2"/>
      <c r="E396" s="1"/>
      <c r="F396" s="1"/>
      <c r="G396" s="2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2"/>
      <c r="D397" s="2"/>
      <c r="E397" s="1"/>
      <c r="F397" s="1"/>
      <c r="G397" s="2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2"/>
      <c r="D398" s="2"/>
      <c r="E398" s="1"/>
      <c r="F398" s="1"/>
      <c r="G398" s="2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2"/>
      <c r="D399" s="2"/>
      <c r="E399" s="1"/>
      <c r="F399" s="1"/>
      <c r="G399" s="2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2"/>
      <c r="D400" s="2"/>
      <c r="E400" s="1"/>
      <c r="F400" s="1"/>
      <c r="G400" s="2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2"/>
      <c r="D401" s="2"/>
      <c r="E401" s="1"/>
      <c r="F401" s="1"/>
      <c r="G401" s="2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2"/>
      <c r="D402" s="2"/>
      <c r="E402" s="1"/>
      <c r="F402" s="1"/>
      <c r="G402" s="2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2"/>
      <c r="D403" s="2"/>
      <c r="E403" s="1"/>
      <c r="F403" s="1"/>
      <c r="G403" s="2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2"/>
      <c r="D404" s="2"/>
      <c r="E404" s="1"/>
      <c r="F404" s="1"/>
      <c r="G404" s="2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2"/>
      <c r="D405" s="2"/>
      <c r="E405" s="1"/>
      <c r="F405" s="1"/>
      <c r="G405" s="2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2"/>
      <c r="D406" s="2"/>
      <c r="E406" s="1"/>
      <c r="F406" s="1"/>
      <c r="G406" s="2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2"/>
      <c r="D407" s="2"/>
      <c r="E407" s="1"/>
      <c r="F407" s="1"/>
      <c r="G407" s="2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2"/>
      <c r="D408" s="2"/>
      <c r="E408" s="1"/>
      <c r="F408" s="1"/>
      <c r="G408" s="2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2"/>
      <c r="D409" s="2"/>
      <c r="E409" s="1"/>
      <c r="F409" s="1"/>
      <c r="G409" s="2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2"/>
      <c r="D410" s="2"/>
      <c r="E410" s="1"/>
      <c r="F410" s="1"/>
      <c r="G410" s="2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2"/>
      <c r="D411" s="2"/>
      <c r="E411" s="1"/>
      <c r="F411" s="1"/>
      <c r="G411" s="2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2"/>
      <c r="D412" s="2"/>
      <c r="E412" s="1"/>
      <c r="F412" s="1"/>
      <c r="G412" s="2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2"/>
      <c r="D413" s="2"/>
      <c r="E413" s="1"/>
      <c r="F413" s="1"/>
      <c r="G413" s="2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2"/>
      <c r="D414" s="2"/>
      <c r="E414" s="1"/>
      <c r="F414" s="1"/>
      <c r="G414" s="2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2"/>
      <c r="D415" s="2"/>
      <c r="E415" s="1"/>
      <c r="F415" s="1"/>
      <c r="G415" s="2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2"/>
      <c r="D416" s="2"/>
      <c r="E416" s="1"/>
      <c r="F416" s="1"/>
      <c r="G416" s="2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2"/>
      <c r="D417" s="2"/>
      <c r="E417" s="1"/>
      <c r="F417" s="1"/>
      <c r="G417" s="2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2"/>
      <c r="D418" s="2"/>
      <c r="E418" s="1"/>
      <c r="F418" s="1"/>
      <c r="G418" s="2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2"/>
      <c r="D419" s="2"/>
      <c r="E419" s="1"/>
      <c r="F419" s="1"/>
      <c r="G419" s="2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2"/>
      <c r="D420" s="2"/>
      <c r="E420" s="1"/>
      <c r="F420" s="1"/>
      <c r="G420" s="2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2"/>
      <c r="D421" s="2"/>
      <c r="E421" s="1"/>
      <c r="F421" s="1"/>
      <c r="G421" s="2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2"/>
      <c r="D422" s="2"/>
      <c r="E422" s="1"/>
      <c r="F422" s="1"/>
      <c r="G422" s="2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2"/>
      <c r="D423" s="2"/>
      <c r="E423" s="1"/>
      <c r="F423" s="1"/>
      <c r="G423" s="2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2"/>
      <c r="D424" s="2"/>
      <c r="E424" s="1"/>
      <c r="F424" s="1"/>
      <c r="G424" s="2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2"/>
      <c r="D425" s="2"/>
      <c r="E425" s="1"/>
      <c r="F425" s="1"/>
      <c r="G425" s="2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2"/>
      <c r="D426" s="2"/>
      <c r="E426" s="1"/>
      <c r="F426" s="1"/>
      <c r="G426" s="2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2"/>
      <c r="D427" s="2"/>
      <c r="E427" s="1"/>
      <c r="F427" s="1"/>
      <c r="G427" s="2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2"/>
      <c r="D428" s="2"/>
      <c r="E428" s="1"/>
      <c r="F428" s="1"/>
      <c r="G428" s="2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2"/>
      <c r="D429" s="2"/>
      <c r="E429" s="1"/>
      <c r="F429" s="1"/>
      <c r="G429" s="2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2"/>
      <c r="D430" s="2"/>
      <c r="E430" s="1"/>
      <c r="F430" s="1"/>
      <c r="G430" s="2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2"/>
      <c r="D431" s="2"/>
      <c r="E431" s="1"/>
      <c r="F431" s="1"/>
      <c r="G431" s="2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2"/>
      <c r="D432" s="2"/>
      <c r="E432" s="1"/>
      <c r="F432" s="1"/>
      <c r="G432" s="2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2"/>
      <c r="D433" s="2"/>
      <c r="E433" s="1"/>
      <c r="F433" s="1"/>
      <c r="G433" s="2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2"/>
      <c r="D434" s="2"/>
      <c r="E434" s="1"/>
      <c r="F434" s="1"/>
      <c r="G434" s="2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2"/>
      <c r="D435" s="2"/>
      <c r="E435" s="1"/>
      <c r="F435" s="1"/>
      <c r="G435" s="2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2"/>
      <c r="D436" s="2"/>
      <c r="E436" s="1"/>
      <c r="F436" s="1"/>
      <c r="G436" s="2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2"/>
      <c r="D437" s="2"/>
      <c r="E437" s="1"/>
      <c r="F437" s="1"/>
      <c r="G437" s="2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2"/>
      <c r="D438" s="2"/>
      <c r="E438" s="1"/>
      <c r="F438" s="1"/>
      <c r="G438" s="2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2"/>
      <c r="D439" s="2"/>
      <c r="E439" s="1"/>
      <c r="F439" s="1"/>
      <c r="G439" s="2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2"/>
      <c r="D440" s="2"/>
      <c r="E440" s="1"/>
      <c r="F440" s="1"/>
      <c r="G440" s="2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2"/>
      <c r="D441" s="2"/>
      <c r="E441" s="1"/>
      <c r="F441" s="1"/>
      <c r="G441" s="2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2"/>
      <c r="D442" s="2"/>
      <c r="E442" s="1"/>
      <c r="F442" s="1"/>
      <c r="G442" s="2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2"/>
      <c r="D443" s="2"/>
      <c r="E443" s="1"/>
      <c r="F443" s="1"/>
      <c r="G443" s="2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2"/>
      <c r="D444" s="2"/>
      <c r="E444" s="1"/>
      <c r="F444" s="1"/>
      <c r="G444" s="2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2"/>
      <c r="D445" s="2"/>
      <c r="E445" s="1"/>
      <c r="F445" s="1"/>
      <c r="G445" s="2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2"/>
      <c r="D446" s="2"/>
      <c r="E446" s="1"/>
      <c r="F446" s="1"/>
      <c r="G446" s="2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2"/>
      <c r="D447" s="2"/>
      <c r="E447" s="1"/>
      <c r="F447" s="1"/>
      <c r="G447" s="2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2"/>
      <c r="D448" s="2"/>
      <c r="E448" s="1"/>
      <c r="F448" s="1"/>
      <c r="G448" s="2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2"/>
      <c r="D449" s="2"/>
      <c r="E449" s="1"/>
      <c r="F449" s="1"/>
      <c r="G449" s="2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2"/>
      <c r="D450" s="2"/>
      <c r="E450" s="1"/>
      <c r="F450" s="1"/>
      <c r="G450" s="2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2"/>
      <c r="D451" s="2"/>
      <c r="E451" s="1"/>
      <c r="F451" s="1"/>
      <c r="G451" s="2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2"/>
      <c r="D452" s="2"/>
      <c r="E452" s="1"/>
      <c r="F452" s="1"/>
      <c r="G452" s="2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2"/>
      <c r="D453" s="2"/>
      <c r="E453" s="1"/>
      <c r="F453" s="1"/>
      <c r="G453" s="2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2"/>
      <c r="D454" s="2"/>
      <c r="E454" s="1"/>
      <c r="F454" s="1"/>
      <c r="G454" s="2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2"/>
      <c r="D455" s="2"/>
      <c r="E455" s="1"/>
      <c r="F455" s="1"/>
      <c r="G455" s="2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2"/>
      <c r="D456" s="2"/>
      <c r="E456" s="1"/>
      <c r="F456" s="1"/>
      <c r="G456" s="2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2"/>
      <c r="D457" s="2"/>
      <c r="E457" s="1"/>
      <c r="F457" s="1"/>
      <c r="G457" s="2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2"/>
      <c r="D458" s="2"/>
      <c r="E458" s="1"/>
      <c r="F458" s="1"/>
      <c r="G458" s="2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2"/>
      <c r="D459" s="2"/>
      <c r="E459" s="1"/>
      <c r="F459" s="1"/>
      <c r="G459" s="2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2"/>
      <c r="D460" s="2"/>
      <c r="E460" s="1"/>
      <c r="F460" s="1"/>
      <c r="G460" s="2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2"/>
      <c r="D461" s="2"/>
      <c r="E461" s="1"/>
      <c r="F461" s="1"/>
      <c r="G461" s="2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2"/>
      <c r="D462" s="2"/>
      <c r="E462" s="1"/>
      <c r="F462" s="1"/>
      <c r="G462" s="2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2"/>
      <c r="D463" s="2"/>
      <c r="E463" s="1"/>
      <c r="F463" s="1"/>
      <c r="G463" s="2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2"/>
      <c r="D464" s="2"/>
      <c r="E464" s="1"/>
      <c r="F464" s="1"/>
      <c r="G464" s="2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2"/>
      <c r="D465" s="2"/>
      <c r="E465" s="1"/>
      <c r="F465" s="1"/>
      <c r="G465" s="2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2"/>
      <c r="D466" s="2"/>
      <c r="E466" s="1"/>
      <c r="F466" s="1"/>
      <c r="G466" s="2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2"/>
      <c r="D467" s="2"/>
      <c r="E467" s="1"/>
      <c r="F467" s="1"/>
      <c r="G467" s="2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2"/>
      <c r="D468" s="2"/>
      <c r="E468" s="1"/>
      <c r="F468" s="1"/>
      <c r="G468" s="2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2"/>
      <c r="D469" s="2"/>
      <c r="E469" s="1"/>
      <c r="F469" s="1"/>
      <c r="G469" s="2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2"/>
      <c r="D470" s="2"/>
      <c r="E470" s="1"/>
      <c r="F470" s="1"/>
      <c r="G470" s="2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2"/>
      <c r="D471" s="2"/>
      <c r="E471" s="1"/>
      <c r="F471" s="1"/>
      <c r="G471" s="2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2"/>
      <c r="D472" s="2"/>
      <c r="E472" s="1"/>
      <c r="F472" s="1"/>
      <c r="G472" s="2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2"/>
      <c r="D473" s="2"/>
      <c r="E473" s="1"/>
      <c r="F473" s="1"/>
      <c r="G473" s="2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2"/>
      <c r="D474" s="2"/>
      <c r="E474" s="1"/>
      <c r="F474" s="1"/>
      <c r="G474" s="2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2"/>
      <c r="D475" s="2"/>
      <c r="E475" s="1"/>
      <c r="F475" s="1"/>
      <c r="G475" s="2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2"/>
      <c r="D476" s="2"/>
      <c r="E476" s="1"/>
      <c r="F476" s="1"/>
      <c r="G476" s="2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2"/>
      <c r="D477" s="2"/>
      <c r="E477" s="1"/>
      <c r="F477" s="1"/>
      <c r="G477" s="2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2"/>
      <c r="D478" s="2"/>
      <c r="E478" s="1"/>
      <c r="F478" s="1"/>
      <c r="G478" s="2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2"/>
      <c r="D479" s="2"/>
      <c r="E479" s="1"/>
      <c r="F479" s="1"/>
      <c r="G479" s="2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2"/>
      <c r="D480" s="2"/>
      <c r="E480" s="1"/>
      <c r="F480" s="1"/>
      <c r="G480" s="2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2"/>
      <c r="D481" s="2"/>
      <c r="E481" s="1"/>
      <c r="F481" s="1"/>
      <c r="G481" s="2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2"/>
      <c r="D482" s="2"/>
      <c r="E482" s="1"/>
      <c r="F482" s="1"/>
      <c r="G482" s="2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2"/>
      <c r="D483" s="2"/>
      <c r="E483" s="1"/>
      <c r="F483" s="1"/>
      <c r="G483" s="2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2"/>
      <c r="D484" s="2"/>
      <c r="E484" s="1"/>
      <c r="F484" s="1"/>
      <c r="G484" s="2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2"/>
      <c r="D485" s="2"/>
      <c r="E485" s="1"/>
      <c r="F485" s="1"/>
      <c r="G485" s="2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2"/>
      <c r="D486" s="2"/>
      <c r="E486" s="1"/>
      <c r="F486" s="1"/>
      <c r="G486" s="2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2"/>
      <c r="D487" s="2"/>
      <c r="E487" s="1"/>
      <c r="F487" s="1"/>
      <c r="G487" s="2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2"/>
      <c r="D488" s="2"/>
      <c r="E488" s="1"/>
      <c r="F488" s="1"/>
      <c r="G488" s="2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2"/>
      <c r="D489" s="2"/>
      <c r="E489" s="1"/>
      <c r="F489" s="1"/>
      <c r="G489" s="2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2"/>
      <c r="D490" s="2"/>
      <c r="E490" s="1"/>
      <c r="F490" s="1"/>
      <c r="G490" s="2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2"/>
      <c r="D491" s="2"/>
      <c r="E491" s="1"/>
      <c r="F491" s="1"/>
      <c r="G491" s="2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2"/>
      <c r="D492" s="2"/>
      <c r="E492" s="1"/>
      <c r="F492" s="1"/>
      <c r="G492" s="2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2"/>
      <c r="D493" s="2"/>
      <c r="E493" s="1"/>
      <c r="F493" s="1"/>
      <c r="G493" s="2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2"/>
      <c r="D494" s="2"/>
      <c r="E494" s="1"/>
      <c r="F494" s="1"/>
      <c r="G494" s="2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2"/>
      <c r="D495" s="2"/>
      <c r="E495" s="1"/>
      <c r="F495" s="1"/>
      <c r="G495" s="2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2"/>
      <c r="D496" s="2"/>
      <c r="E496" s="1"/>
      <c r="F496" s="1"/>
      <c r="G496" s="2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2"/>
      <c r="D497" s="2"/>
      <c r="E497" s="1"/>
      <c r="F497" s="1"/>
      <c r="G497" s="2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2"/>
      <c r="D498" s="2"/>
      <c r="E498" s="1"/>
      <c r="F498" s="1"/>
      <c r="G498" s="2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2"/>
      <c r="D499" s="2"/>
      <c r="E499" s="1"/>
      <c r="F499" s="1"/>
      <c r="G499" s="2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2"/>
      <c r="D500" s="2"/>
      <c r="E500" s="1"/>
      <c r="F500" s="1"/>
      <c r="G500" s="2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2"/>
      <c r="D501" s="2"/>
      <c r="E501" s="1"/>
      <c r="F501" s="1"/>
      <c r="G501" s="2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2"/>
      <c r="D502" s="2"/>
      <c r="E502" s="1"/>
      <c r="F502" s="1"/>
      <c r="G502" s="2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2"/>
      <c r="D503" s="2"/>
      <c r="E503" s="1"/>
      <c r="F503" s="1"/>
      <c r="G503" s="2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2"/>
      <c r="D504" s="2"/>
      <c r="E504" s="1"/>
      <c r="F504" s="1"/>
      <c r="G504" s="2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2"/>
      <c r="D505" s="2"/>
      <c r="E505" s="1"/>
      <c r="F505" s="1"/>
      <c r="G505" s="2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2"/>
      <c r="D506" s="2"/>
      <c r="E506" s="1"/>
      <c r="F506" s="1"/>
      <c r="G506" s="2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2"/>
      <c r="D507" s="2"/>
      <c r="E507" s="1"/>
      <c r="F507" s="1"/>
      <c r="G507" s="2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2"/>
      <c r="D508" s="2"/>
      <c r="E508" s="1"/>
      <c r="F508" s="1"/>
      <c r="G508" s="2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2"/>
      <c r="D509" s="2"/>
      <c r="E509" s="1"/>
      <c r="F509" s="1"/>
      <c r="G509" s="2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2"/>
      <c r="D510" s="2"/>
      <c r="E510" s="1"/>
      <c r="F510" s="1"/>
      <c r="G510" s="2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2"/>
      <c r="D511" s="2"/>
      <c r="E511" s="1"/>
      <c r="F511" s="1"/>
      <c r="G511" s="2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2"/>
      <c r="D512" s="2"/>
      <c r="E512" s="1"/>
      <c r="F512" s="1"/>
      <c r="G512" s="2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2"/>
      <c r="D513" s="2"/>
      <c r="E513" s="1"/>
      <c r="F513" s="1"/>
      <c r="G513" s="2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2"/>
      <c r="D514" s="2"/>
      <c r="E514" s="1"/>
      <c r="F514" s="1"/>
      <c r="G514" s="2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2"/>
      <c r="D515" s="2"/>
      <c r="E515" s="1"/>
      <c r="F515" s="1"/>
      <c r="G515" s="2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2"/>
      <c r="D516" s="2"/>
      <c r="E516" s="1"/>
      <c r="F516" s="1"/>
      <c r="G516" s="2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2"/>
      <c r="D517" s="2"/>
      <c r="E517" s="1"/>
      <c r="F517" s="1"/>
      <c r="G517" s="2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2"/>
      <c r="D518" s="2"/>
      <c r="E518" s="1"/>
      <c r="F518" s="1"/>
      <c r="G518" s="2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2"/>
      <c r="D519" s="2"/>
      <c r="E519" s="1"/>
      <c r="F519" s="1"/>
      <c r="G519" s="2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2"/>
      <c r="D520" s="2"/>
      <c r="E520" s="1"/>
      <c r="F520" s="1"/>
      <c r="G520" s="2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2"/>
      <c r="D521" s="2"/>
      <c r="E521" s="1"/>
      <c r="F521" s="1"/>
      <c r="G521" s="2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2"/>
      <c r="D522" s="2"/>
      <c r="E522" s="1"/>
      <c r="F522" s="1"/>
      <c r="G522" s="2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2"/>
      <c r="D523" s="2"/>
      <c r="E523" s="1"/>
      <c r="F523" s="1"/>
      <c r="G523" s="2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2"/>
      <c r="D524" s="2"/>
      <c r="E524" s="1"/>
      <c r="F524" s="1"/>
      <c r="G524" s="2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2"/>
      <c r="D525" s="2"/>
      <c r="E525" s="1"/>
      <c r="F525" s="1"/>
      <c r="G525" s="2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2"/>
      <c r="D526" s="2"/>
      <c r="E526" s="1"/>
      <c r="F526" s="1"/>
      <c r="G526" s="2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2"/>
      <c r="D527" s="2"/>
      <c r="E527" s="1"/>
      <c r="F527" s="1"/>
      <c r="G527" s="2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2"/>
      <c r="D528" s="2"/>
      <c r="E528" s="1"/>
      <c r="F528" s="1"/>
      <c r="G528" s="2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2"/>
      <c r="D529" s="2"/>
      <c r="E529" s="1"/>
      <c r="F529" s="1"/>
      <c r="G529" s="2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2"/>
      <c r="D530" s="2"/>
      <c r="E530" s="1"/>
      <c r="F530" s="1"/>
      <c r="G530" s="2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2"/>
      <c r="D531" s="2"/>
      <c r="E531" s="1"/>
      <c r="F531" s="1"/>
      <c r="G531" s="2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2"/>
      <c r="D532" s="2"/>
      <c r="E532" s="1"/>
      <c r="F532" s="1"/>
      <c r="G532" s="2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2"/>
      <c r="D533" s="2"/>
      <c r="E533" s="1"/>
      <c r="F533" s="1"/>
      <c r="G533" s="2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2"/>
      <c r="D534" s="2"/>
      <c r="E534" s="1"/>
      <c r="F534" s="1"/>
      <c r="G534" s="2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2"/>
      <c r="D535" s="2"/>
      <c r="E535" s="1"/>
      <c r="F535" s="1"/>
      <c r="G535" s="2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2"/>
      <c r="D536" s="2"/>
      <c r="E536" s="1"/>
      <c r="F536" s="1"/>
      <c r="G536" s="2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2"/>
      <c r="D537" s="2"/>
      <c r="E537" s="1"/>
      <c r="F537" s="1"/>
      <c r="G537" s="2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2"/>
      <c r="D538" s="2"/>
      <c r="E538" s="1"/>
      <c r="F538" s="1"/>
      <c r="G538" s="2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2"/>
      <c r="D539" s="2"/>
      <c r="E539" s="1"/>
      <c r="F539" s="1"/>
      <c r="G539" s="2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2"/>
      <c r="D540" s="2"/>
      <c r="E540" s="1"/>
      <c r="F540" s="1"/>
      <c r="G540" s="2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2"/>
      <c r="D541" s="2"/>
      <c r="E541" s="1"/>
      <c r="F541" s="1"/>
      <c r="G541" s="2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2"/>
      <c r="D542" s="2"/>
      <c r="E542" s="1"/>
      <c r="F542" s="1"/>
      <c r="G542" s="2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2"/>
      <c r="D543" s="2"/>
      <c r="E543" s="1"/>
      <c r="F543" s="1"/>
      <c r="G543" s="2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2"/>
      <c r="D544" s="2"/>
      <c r="E544" s="1"/>
      <c r="F544" s="1"/>
      <c r="G544" s="2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2"/>
      <c r="D545" s="2"/>
      <c r="E545" s="1"/>
      <c r="F545" s="1"/>
      <c r="G545" s="2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2"/>
      <c r="D546" s="2"/>
      <c r="E546" s="1"/>
      <c r="F546" s="1"/>
      <c r="G546" s="2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2"/>
      <c r="D547" s="2"/>
      <c r="E547" s="1"/>
      <c r="F547" s="1"/>
      <c r="G547" s="2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2"/>
      <c r="D548" s="2"/>
      <c r="E548" s="1"/>
      <c r="F548" s="1"/>
      <c r="G548" s="2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2"/>
      <c r="D549" s="2"/>
      <c r="E549" s="1"/>
      <c r="F549" s="1"/>
      <c r="G549" s="2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2"/>
      <c r="D550" s="2"/>
      <c r="E550" s="1"/>
      <c r="F550" s="1"/>
      <c r="G550" s="2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2"/>
      <c r="D551" s="2"/>
      <c r="E551" s="1"/>
      <c r="F551" s="1"/>
      <c r="G551" s="2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2"/>
      <c r="D552" s="2"/>
      <c r="E552" s="1"/>
      <c r="F552" s="1"/>
      <c r="G552" s="2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2"/>
      <c r="D553" s="2"/>
      <c r="E553" s="1"/>
      <c r="F553" s="1"/>
      <c r="G553" s="2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2"/>
      <c r="D554" s="2"/>
      <c r="E554" s="1"/>
      <c r="F554" s="1"/>
      <c r="G554" s="2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2"/>
      <c r="D555" s="2"/>
      <c r="E555" s="1"/>
      <c r="F555" s="1"/>
      <c r="G555" s="2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2"/>
      <c r="D556" s="2"/>
      <c r="E556" s="1"/>
      <c r="F556" s="1"/>
      <c r="G556" s="2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2"/>
      <c r="D557" s="2"/>
      <c r="E557" s="1"/>
      <c r="F557" s="1"/>
      <c r="G557" s="2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2"/>
      <c r="D558" s="2"/>
      <c r="E558" s="1"/>
      <c r="F558" s="1"/>
      <c r="G558" s="2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2"/>
      <c r="D559" s="2"/>
      <c r="E559" s="1"/>
      <c r="F559" s="1"/>
      <c r="G559" s="2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2"/>
      <c r="D560" s="2"/>
      <c r="E560" s="1"/>
      <c r="F560" s="1"/>
      <c r="G560" s="2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2"/>
      <c r="D561" s="2"/>
      <c r="E561" s="1"/>
      <c r="F561" s="1"/>
      <c r="G561" s="2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2"/>
      <c r="D562" s="2"/>
      <c r="E562" s="1"/>
      <c r="F562" s="1"/>
      <c r="G562" s="2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2"/>
      <c r="D563" s="2"/>
      <c r="E563" s="1"/>
      <c r="F563" s="1"/>
      <c r="G563" s="2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2"/>
      <c r="D564" s="2"/>
      <c r="E564" s="1"/>
      <c r="F564" s="1"/>
      <c r="G564" s="2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2"/>
      <c r="D565" s="2"/>
      <c r="E565" s="1"/>
      <c r="F565" s="1"/>
      <c r="G565" s="2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2"/>
      <c r="D566" s="2"/>
      <c r="E566" s="1"/>
      <c r="F566" s="1"/>
      <c r="G566" s="2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2"/>
      <c r="D567" s="2"/>
      <c r="E567" s="1"/>
      <c r="F567" s="1"/>
      <c r="G567" s="2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2"/>
      <c r="D568" s="2"/>
      <c r="E568" s="1"/>
      <c r="F568" s="1"/>
      <c r="G568" s="2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2"/>
      <c r="D569" s="2"/>
      <c r="E569" s="1"/>
      <c r="F569" s="1"/>
      <c r="G569" s="2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2"/>
      <c r="D570" s="2"/>
      <c r="E570" s="1"/>
      <c r="F570" s="1"/>
      <c r="G570" s="2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2"/>
      <c r="D571" s="2"/>
      <c r="E571" s="1"/>
      <c r="F571" s="1"/>
      <c r="G571" s="2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2"/>
      <c r="D572" s="2"/>
      <c r="E572" s="1"/>
      <c r="F572" s="1"/>
      <c r="G572" s="2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2"/>
      <c r="D573" s="2"/>
      <c r="E573" s="1"/>
      <c r="F573" s="1"/>
      <c r="G573" s="2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2"/>
      <c r="D574" s="2"/>
      <c r="E574" s="1"/>
      <c r="F574" s="1"/>
      <c r="G574" s="2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2"/>
      <c r="D575" s="2"/>
      <c r="E575" s="1"/>
      <c r="F575" s="1"/>
      <c r="G575" s="2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2"/>
      <c r="D576" s="2"/>
      <c r="E576" s="1"/>
      <c r="F576" s="1"/>
      <c r="G576" s="2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2"/>
      <c r="D577" s="2"/>
      <c r="E577" s="1"/>
      <c r="F577" s="1"/>
      <c r="G577" s="2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2"/>
      <c r="D578" s="2"/>
      <c r="E578" s="1"/>
      <c r="F578" s="1"/>
      <c r="G578" s="2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2"/>
      <c r="D579" s="2"/>
      <c r="E579" s="1"/>
      <c r="F579" s="1"/>
      <c r="G579" s="2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2"/>
      <c r="D580" s="2"/>
      <c r="E580" s="1"/>
      <c r="F580" s="1"/>
      <c r="G580" s="2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2"/>
      <c r="D581" s="2"/>
      <c r="E581" s="1"/>
      <c r="F581" s="1"/>
      <c r="G581" s="2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2"/>
      <c r="D582" s="2"/>
      <c r="E582" s="1"/>
      <c r="F582" s="1"/>
      <c r="G582" s="2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2"/>
      <c r="D583" s="2"/>
      <c r="E583" s="1"/>
      <c r="F583" s="1"/>
      <c r="G583" s="2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2"/>
      <c r="D584" s="2"/>
      <c r="E584" s="1"/>
      <c r="F584" s="1"/>
      <c r="G584" s="2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2"/>
      <c r="D585" s="2"/>
      <c r="E585" s="1"/>
      <c r="F585" s="1"/>
      <c r="G585" s="2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2"/>
      <c r="D586" s="2"/>
      <c r="E586" s="1"/>
      <c r="F586" s="1"/>
      <c r="G586" s="2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2"/>
      <c r="D587" s="2"/>
      <c r="E587" s="1"/>
      <c r="F587" s="1"/>
      <c r="G587" s="2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2"/>
      <c r="D588" s="2"/>
      <c r="E588" s="1"/>
      <c r="F588" s="1"/>
      <c r="G588" s="2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2"/>
      <c r="D589" s="2"/>
      <c r="E589" s="1"/>
      <c r="F589" s="1"/>
      <c r="G589" s="2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2"/>
      <c r="D590" s="2"/>
      <c r="E590" s="1"/>
      <c r="F590" s="1"/>
      <c r="G590" s="2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2"/>
      <c r="D591" s="2"/>
      <c r="E591" s="1"/>
      <c r="F591" s="1"/>
      <c r="G591" s="2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2"/>
      <c r="D592" s="2"/>
      <c r="E592" s="1"/>
      <c r="F592" s="1"/>
      <c r="G592" s="2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2"/>
      <c r="D593" s="2"/>
      <c r="E593" s="1"/>
      <c r="F593" s="1"/>
      <c r="G593" s="2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2"/>
      <c r="D594" s="2"/>
      <c r="E594" s="1"/>
      <c r="F594" s="1"/>
      <c r="G594" s="2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2"/>
      <c r="D595" s="2"/>
      <c r="E595" s="1"/>
      <c r="F595" s="1"/>
      <c r="G595" s="2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2"/>
      <c r="D596" s="2"/>
      <c r="E596" s="1"/>
      <c r="F596" s="1"/>
      <c r="G596" s="2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2"/>
      <c r="D597" s="2"/>
      <c r="E597" s="1"/>
      <c r="F597" s="1"/>
      <c r="G597" s="2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2"/>
      <c r="D598" s="2"/>
      <c r="E598" s="1"/>
      <c r="F598" s="1"/>
      <c r="G598" s="2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2"/>
      <c r="D599" s="2"/>
      <c r="E599" s="1"/>
      <c r="F599" s="1"/>
      <c r="G599" s="2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2"/>
      <c r="D600" s="2"/>
      <c r="E600" s="1"/>
      <c r="F600" s="1"/>
      <c r="G600" s="2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2"/>
      <c r="D601" s="2"/>
      <c r="E601" s="1"/>
      <c r="F601" s="1"/>
      <c r="G601" s="2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2"/>
      <c r="D602" s="2"/>
      <c r="E602" s="1"/>
      <c r="F602" s="1"/>
      <c r="G602" s="2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2"/>
      <c r="D603" s="2"/>
      <c r="E603" s="1"/>
      <c r="F603" s="1"/>
      <c r="G603" s="2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2"/>
      <c r="D604" s="2"/>
      <c r="E604" s="1"/>
      <c r="F604" s="1"/>
      <c r="G604" s="2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2"/>
      <c r="D605" s="2"/>
      <c r="E605" s="1"/>
      <c r="F605" s="1"/>
      <c r="G605" s="2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2"/>
      <c r="D606" s="2"/>
      <c r="E606" s="1"/>
      <c r="F606" s="1"/>
      <c r="G606" s="2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2"/>
      <c r="D607" s="2"/>
      <c r="E607" s="1"/>
      <c r="F607" s="1"/>
      <c r="G607" s="2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2"/>
      <c r="D608" s="2"/>
      <c r="E608" s="1"/>
      <c r="F608" s="1"/>
      <c r="G608" s="2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2"/>
      <c r="D609" s="2"/>
      <c r="E609" s="1"/>
      <c r="F609" s="1"/>
      <c r="G609" s="2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2"/>
      <c r="D610" s="2"/>
      <c r="E610" s="1"/>
      <c r="F610" s="1"/>
      <c r="G610" s="2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2"/>
      <c r="D611" s="2"/>
      <c r="E611" s="1"/>
      <c r="F611" s="1"/>
      <c r="G611" s="2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2"/>
      <c r="D612" s="2"/>
      <c r="E612" s="1"/>
      <c r="F612" s="1"/>
      <c r="G612" s="2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2"/>
      <c r="D613" s="2"/>
      <c r="E613" s="1"/>
      <c r="F613" s="1"/>
      <c r="G613" s="2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2"/>
      <c r="D614" s="2"/>
      <c r="E614" s="1"/>
      <c r="F614" s="1"/>
      <c r="G614" s="2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2"/>
      <c r="D615" s="2"/>
      <c r="E615" s="1"/>
      <c r="F615" s="1"/>
      <c r="G615" s="2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2"/>
      <c r="D616" s="2"/>
      <c r="E616" s="1"/>
      <c r="F616" s="1"/>
      <c r="G616" s="2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2"/>
      <c r="D617" s="2"/>
      <c r="E617" s="1"/>
      <c r="F617" s="1"/>
      <c r="G617" s="2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2"/>
      <c r="D618" s="2"/>
      <c r="E618" s="1"/>
      <c r="F618" s="1"/>
      <c r="G618" s="2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2"/>
      <c r="D619" s="2"/>
      <c r="E619" s="1"/>
      <c r="F619" s="1"/>
      <c r="G619" s="2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2"/>
      <c r="D620" s="2"/>
      <c r="E620" s="1"/>
      <c r="F620" s="1"/>
      <c r="G620" s="2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2"/>
      <c r="D621" s="2"/>
      <c r="E621" s="1"/>
      <c r="F621" s="1"/>
      <c r="G621" s="2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2"/>
      <c r="D622" s="2"/>
      <c r="E622" s="1"/>
      <c r="F622" s="1"/>
      <c r="G622" s="2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2"/>
      <c r="D623" s="2"/>
      <c r="E623" s="1"/>
      <c r="F623" s="1"/>
      <c r="G623" s="2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2"/>
      <c r="D624" s="2"/>
      <c r="E624" s="1"/>
      <c r="F624" s="1"/>
      <c r="G624" s="2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2"/>
      <c r="D625" s="2"/>
      <c r="E625" s="1"/>
      <c r="F625" s="1"/>
      <c r="G625" s="2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2"/>
      <c r="D626" s="2"/>
      <c r="E626" s="1"/>
      <c r="F626" s="1"/>
      <c r="G626" s="2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2"/>
      <c r="D627" s="2"/>
      <c r="E627" s="1"/>
      <c r="F627" s="1"/>
      <c r="G627" s="2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2"/>
      <c r="D628" s="2"/>
      <c r="E628" s="1"/>
      <c r="F628" s="1"/>
      <c r="G628" s="2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2"/>
      <c r="D629" s="2"/>
      <c r="E629" s="1"/>
      <c r="F629" s="1"/>
      <c r="G629" s="2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2"/>
      <c r="D630" s="2"/>
      <c r="E630" s="1"/>
      <c r="F630" s="1"/>
      <c r="G630" s="2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2"/>
      <c r="D631" s="2"/>
      <c r="E631" s="1"/>
      <c r="F631" s="1"/>
      <c r="G631" s="2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2"/>
      <c r="D632" s="2"/>
      <c r="E632" s="1"/>
      <c r="F632" s="1"/>
      <c r="G632" s="2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2"/>
      <c r="D633" s="2"/>
      <c r="E633" s="1"/>
      <c r="F633" s="1"/>
      <c r="G633" s="2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2"/>
      <c r="D634" s="2"/>
      <c r="E634" s="1"/>
      <c r="F634" s="1"/>
      <c r="G634" s="2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2"/>
      <c r="D635" s="2"/>
      <c r="E635" s="1"/>
      <c r="F635" s="1"/>
      <c r="G635" s="2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2"/>
      <c r="D636" s="2"/>
      <c r="E636" s="1"/>
      <c r="F636" s="1"/>
      <c r="G636" s="2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2"/>
      <c r="D637" s="2"/>
      <c r="E637" s="1"/>
      <c r="F637" s="1"/>
      <c r="G637" s="2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2"/>
      <c r="D638" s="2"/>
      <c r="E638" s="1"/>
      <c r="F638" s="1"/>
      <c r="G638" s="2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2"/>
      <c r="D639" s="2"/>
      <c r="E639" s="1"/>
      <c r="F639" s="1"/>
      <c r="G639" s="2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2"/>
      <c r="D640" s="2"/>
      <c r="E640" s="1"/>
      <c r="F640" s="1"/>
      <c r="G640" s="2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2"/>
      <c r="D641" s="2"/>
      <c r="E641" s="1"/>
      <c r="F641" s="1"/>
      <c r="G641" s="2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2"/>
      <c r="D642" s="2"/>
      <c r="E642" s="1"/>
      <c r="F642" s="1"/>
      <c r="G642" s="2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2"/>
      <c r="D643" s="2"/>
      <c r="E643" s="1"/>
      <c r="F643" s="1"/>
      <c r="G643" s="2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2"/>
      <c r="D644" s="2"/>
      <c r="E644" s="1"/>
      <c r="F644" s="1"/>
      <c r="G644" s="2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2"/>
      <c r="D645" s="2"/>
      <c r="E645" s="1"/>
      <c r="F645" s="1"/>
      <c r="G645" s="2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2"/>
      <c r="D646" s="2"/>
      <c r="E646" s="1"/>
      <c r="F646" s="1"/>
      <c r="G646" s="2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2"/>
      <c r="D647" s="2"/>
      <c r="E647" s="1"/>
      <c r="F647" s="1"/>
      <c r="G647" s="2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2"/>
      <c r="D648" s="2"/>
      <c r="E648" s="1"/>
      <c r="F648" s="1"/>
      <c r="G648" s="2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2"/>
      <c r="D649" s="2"/>
      <c r="E649" s="1"/>
      <c r="F649" s="1"/>
      <c r="G649" s="2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2"/>
      <c r="D650" s="2"/>
      <c r="E650" s="1"/>
      <c r="F650" s="1"/>
      <c r="G650" s="2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2"/>
      <c r="D651" s="2"/>
      <c r="E651" s="1"/>
      <c r="F651" s="1"/>
      <c r="G651" s="2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2"/>
      <c r="D652" s="2"/>
      <c r="E652" s="1"/>
      <c r="F652" s="1"/>
      <c r="G652" s="2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2"/>
      <c r="D653" s="2"/>
      <c r="E653" s="1"/>
      <c r="F653" s="1"/>
      <c r="G653" s="2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2"/>
      <c r="D654" s="2"/>
      <c r="E654" s="1"/>
      <c r="F654" s="1"/>
      <c r="G654" s="2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2"/>
      <c r="D655" s="2"/>
      <c r="E655" s="1"/>
      <c r="F655" s="1"/>
      <c r="G655" s="2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2"/>
      <c r="D656" s="2"/>
      <c r="E656" s="1"/>
      <c r="F656" s="1"/>
      <c r="G656" s="2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2"/>
      <c r="D657" s="2"/>
      <c r="E657" s="1"/>
      <c r="F657" s="1"/>
      <c r="G657" s="2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2"/>
      <c r="D658" s="2"/>
      <c r="E658" s="1"/>
      <c r="F658" s="1"/>
      <c r="G658" s="2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2"/>
      <c r="D659" s="2"/>
      <c r="E659" s="1"/>
      <c r="F659" s="1"/>
      <c r="G659" s="2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2"/>
      <c r="D660" s="2"/>
      <c r="E660" s="1"/>
      <c r="F660" s="1"/>
      <c r="G660" s="2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2"/>
      <c r="D661" s="2"/>
      <c r="E661" s="1"/>
      <c r="F661" s="1"/>
      <c r="G661" s="2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2"/>
      <c r="D662" s="2"/>
      <c r="E662" s="1"/>
      <c r="F662" s="1"/>
      <c r="G662" s="2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2"/>
      <c r="D663" s="2"/>
      <c r="E663" s="1"/>
      <c r="F663" s="1"/>
      <c r="G663" s="2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2"/>
      <c r="D664" s="2"/>
      <c r="E664" s="1"/>
      <c r="F664" s="1"/>
      <c r="G664" s="2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2"/>
      <c r="D665" s="2"/>
      <c r="E665" s="1"/>
      <c r="F665" s="1"/>
      <c r="G665" s="2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2"/>
      <c r="D666" s="2"/>
      <c r="E666" s="1"/>
      <c r="F666" s="1"/>
      <c r="G666" s="2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2"/>
      <c r="D667" s="2"/>
      <c r="E667" s="1"/>
      <c r="F667" s="1"/>
      <c r="G667" s="2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2"/>
      <c r="D668" s="2"/>
      <c r="E668" s="1"/>
      <c r="F668" s="1"/>
      <c r="G668" s="2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2"/>
      <c r="D669" s="2"/>
      <c r="E669" s="1"/>
      <c r="F669" s="1"/>
      <c r="G669" s="2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2"/>
      <c r="D670" s="2"/>
      <c r="E670" s="1"/>
      <c r="F670" s="1"/>
      <c r="G670" s="2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2"/>
      <c r="D671" s="2"/>
      <c r="E671" s="1"/>
      <c r="F671" s="1"/>
      <c r="G671" s="2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2"/>
      <c r="D672" s="2"/>
      <c r="E672" s="1"/>
      <c r="F672" s="1"/>
      <c r="G672" s="2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2"/>
      <c r="D673" s="2"/>
      <c r="E673" s="1"/>
      <c r="F673" s="1"/>
      <c r="G673" s="2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2"/>
      <c r="D674" s="2"/>
      <c r="E674" s="1"/>
      <c r="F674" s="1"/>
      <c r="G674" s="2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2"/>
      <c r="D675" s="2"/>
      <c r="E675" s="1"/>
      <c r="F675" s="1"/>
      <c r="G675" s="2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2"/>
      <c r="D676" s="2"/>
      <c r="E676" s="1"/>
      <c r="F676" s="1"/>
      <c r="G676" s="2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2"/>
      <c r="D677" s="2"/>
      <c r="E677" s="1"/>
      <c r="F677" s="1"/>
      <c r="G677" s="2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2"/>
      <c r="D678" s="2"/>
      <c r="E678" s="1"/>
      <c r="F678" s="1"/>
      <c r="G678" s="2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2"/>
      <c r="D679" s="2"/>
      <c r="E679" s="1"/>
      <c r="F679" s="1"/>
      <c r="G679" s="2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2"/>
      <c r="D680" s="2"/>
      <c r="E680" s="1"/>
      <c r="F680" s="1"/>
      <c r="G680" s="2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2"/>
      <c r="D681" s="2"/>
      <c r="E681" s="1"/>
      <c r="F681" s="1"/>
      <c r="G681" s="2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2"/>
      <c r="D682" s="2"/>
      <c r="E682" s="1"/>
      <c r="F682" s="1"/>
      <c r="G682" s="2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2"/>
      <c r="D683" s="2"/>
      <c r="E683" s="1"/>
      <c r="F683" s="1"/>
      <c r="G683" s="2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2"/>
      <c r="D684" s="2"/>
      <c r="E684" s="1"/>
      <c r="F684" s="1"/>
      <c r="G684" s="2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2"/>
      <c r="D685" s="2"/>
      <c r="E685" s="1"/>
      <c r="F685" s="1"/>
      <c r="G685" s="2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2"/>
      <c r="D686" s="2"/>
      <c r="E686" s="1"/>
      <c r="F686" s="1"/>
      <c r="G686" s="2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2"/>
      <c r="D687" s="2"/>
      <c r="E687" s="1"/>
      <c r="F687" s="1"/>
      <c r="G687" s="2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2"/>
      <c r="D688" s="2"/>
      <c r="E688" s="1"/>
      <c r="F688" s="1"/>
      <c r="G688" s="2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2"/>
      <c r="D689" s="2"/>
      <c r="E689" s="1"/>
      <c r="F689" s="1"/>
      <c r="G689" s="2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2"/>
      <c r="D690" s="2"/>
      <c r="E690" s="1"/>
      <c r="F690" s="1"/>
      <c r="G690" s="2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2"/>
      <c r="D691" s="2"/>
      <c r="E691" s="1"/>
      <c r="F691" s="1"/>
      <c r="G691" s="2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2"/>
      <c r="D692" s="2"/>
      <c r="E692" s="1"/>
      <c r="F692" s="1"/>
      <c r="G692" s="2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2"/>
      <c r="D693" s="2"/>
      <c r="E693" s="1"/>
      <c r="F693" s="1"/>
      <c r="G693" s="2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2"/>
      <c r="D694" s="2"/>
      <c r="E694" s="1"/>
      <c r="F694" s="1"/>
      <c r="G694" s="2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2"/>
      <c r="D695" s="2"/>
      <c r="E695" s="1"/>
      <c r="F695" s="1"/>
      <c r="G695" s="2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2"/>
      <c r="D696" s="2"/>
      <c r="E696" s="1"/>
      <c r="F696" s="1"/>
      <c r="G696" s="2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2"/>
      <c r="D697" s="2"/>
      <c r="E697" s="1"/>
      <c r="F697" s="1"/>
      <c r="G697" s="2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2"/>
      <c r="D698" s="2"/>
      <c r="E698" s="1"/>
      <c r="F698" s="1"/>
      <c r="G698" s="2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2"/>
      <c r="D699" s="2"/>
      <c r="E699" s="1"/>
      <c r="F699" s="1"/>
      <c r="G699" s="2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2"/>
      <c r="D700" s="2"/>
      <c r="E700" s="1"/>
      <c r="F700" s="1"/>
      <c r="G700" s="2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2"/>
      <c r="D701" s="2"/>
      <c r="E701" s="1"/>
      <c r="F701" s="1"/>
      <c r="G701" s="2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2"/>
      <c r="D702" s="2"/>
      <c r="E702" s="1"/>
      <c r="F702" s="1"/>
      <c r="G702" s="2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2"/>
      <c r="D703" s="2"/>
      <c r="E703" s="1"/>
      <c r="F703" s="1"/>
      <c r="G703" s="2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2"/>
      <c r="D704" s="2"/>
      <c r="E704" s="1"/>
      <c r="F704" s="1"/>
      <c r="G704" s="2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2"/>
      <c r="D705" s="2"/>
      <c r="E705" s="1"/>
      <c r="F705" s="1"/>
      <c r="G705" s="2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2"/>
      <c r="D706" s="2"/>
      <c r="E706" s="1"/>
      <c r="F706" s="1"/>
      <c r="G706" s="2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2"/>
      <c r="D707" s="2"/>
      <c r="E707" s="1"/>
      <c r="F707" s="1"/>
      <c r="G707" s="2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2"/>
      <c r="D708" s="2"/>
      <c r="E708" s="1"/>
      <c r="F708" s="1"/>
      <c r="G708" s="2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2"/>
      <c r="D709" s="2"/>
      <c r="E709" s="1"/>
      <c r="F709" s="1"/>
      <c r="G709" s="2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2"/>
      <c r="D710" s="2"/>
      <c r="E710" s="1"/>
      <c r="F710" s="1"/>
      <c r="G710" s="2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2"/>
      <c r="D711" s="2"/>
      <c r="E711" s="1"/>
      <c r="F711" s="1"/>
      <c r="G711" s="2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2"/>
      <c r="D712" s="2"/>
      <c r="E712" s="1"/>
      <c r="F712" s="1"/>
      <c r="G712" s="2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2"/>
      <c r="D713" s="2"/>
      <c r="E713" s="1"/>
      <c r="F713" s="1"/>
      <c r="G713" s="2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2"/>
      <c r="D714" s="2"/>
      <c r="E714" s="1"/>
      <c r="F714" s="1"/>
      <c r="G714" s="2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2"/>
      <c r="D715" s="2"/>
      <c r="E715" s="1"/>
      <c r="F715" s="1"/>
      <c r="G715" s="2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2"/>
      <c r="D716" s="2"/>
      <c r="E716" s="1"/>
      <c r="F716" s="1"/>
      <c r="G716" s="2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2"/>
      <c r="D717" s="2"/>
      <c r="E717" s="1"/>
      <c r="F717" s="1"/>
      <c r="G717" s="2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2"/>
      <c r="D718" s="2"/>
      <c r="E718" s="1"/>
      <c r="F718" s="1"/>
      <c r="G718" s="2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2"/>
      <c r="D719" s="2"/>
      <c r="E719" s="1"/>
      <c r="F719" s="1"/>
      <c r="G719" s="2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2"/>
      <c r="D720" s="2"/>
      <c r="E720" s="1"/>
      <c r="F720" s="1"/>
      <c r="G720" s="2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2"/>
      <c r="D721" s="2"/>
      <c r="E721" s="1"/>
      <c r="F721" s="1"/>
      <c r="G721" s="2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2"/>
      <c r="D722" s="2"/>
      <c r="E722" s="1"/>
      <c r="F722" s="1"/>
      <c r="G722" s="2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2"/>
      <c r="D723" s="2"/>
      <c r="E723" s="1"/>
      <c r="F723" s="1"/>
      <c r="G723" s="2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2"/>
      <c r="D724" s="2"/>
      <c r="E724" s="1"/>
      <c r="F724" s="1"/>
      <c r="G724" s="2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2"/>
      <c r="D725" s="2"/>
      <c r="E725" s="1"/>
      <c r="F725" s="1"/>
      <c r="G725" s="2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2"/>
      <c r="D726" s="2"/>
      <c r="E726" s="1"/>
      <c r="F726" s="1"/>
      <c r="G726" s="2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2"/>
      <c r="D727" s="2"/>
      <c r="E727" s="1"/>
      <c r="F727" s="1"/>
      <c r="G727" s="2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2"/>
      <c r="D728" s="2"/>
      <c r="E728" s="1"/>
      <c r="F728" s="1"/>
      <c r="G728" s="2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2"/>
      <c r="D729" s="2"/>
      <c r="E729" s="1"/>
      <c r="F729" s="1"/>
      <c r="G729" s="2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2"/>
      <c r="D730" s="2"/>
      <c r="E730" s="1"/>
      <c r="F730" s="1"/>
      <c r="G730" s="2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2"/>
      <c r="D731" s="2"/>
      <c r="E731" s="1"/>
      <c r="F731" s="1"/>
      <c r="G731" s="2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2"/>
      <c r="D732" s="2"/>
      <c r="E732" s="1"/>
      <c r="F732" s="1"/>
      <c r="G732" s="2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2"/>
      <c r="D733" s="2"/>
      <c r="E733" s="1"/>
      <c r="F733" s="1"/>
      <c r="G733" s="2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2"/>
      <c r="D734" s="2"/>
      <c r="E734" s="1"/>
      <c r="F734" s="1"/>
      <c r="G734" s="2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2"/>
      <c r="D735" s="2"/>
      <c r="E735" s="1"/>
      <c r="F735" s="1"/>
      <c r="G735" s="2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2"/>
      <c r="D736" s="2"/>
      <c r="E736" s="1"/>
      <c r="F736" s="1"/>
      <c r="G736" s="2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2"/>
      <c r="D737" s="2"/>
      <c r="E737" s="1"/>
      <c r="F737" s="1"/>
      <c r="G737" s="2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2"/>
      <c r="D738" s="2"/>
      <c r="E738" s="1"/>
      <c r="F738" s="1"/>
      <c r="G738" s="2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2"/>
      <c r="D739" s="2"/>
      <c r="E739" s="1"/>
      <c r="F739" s="1"/>
      <c r="G739" s="2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2"/>
      <c r="D740" s="2"/>
      <c r="E740" s="1"/>
      <c r="F740" s="1"/>
      <c r="G740" s="2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2"/>
      <c r="D741" s="2"/>
      <c r="E741" s="1"/>
      <c r="F741" s="1"/>
      <c r="G741" s="2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2"/>
      <c r="D742" s="2"/>
      <c r="E742" s="1"/>
      <c r="F742" s="1"/>
      <c r="G742" s="2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2"/>
      <c r="D743" s="2"/>
      <c r="E743" s="1"/>
      <c r="F743" s="1"/>
      <c r="G743" s="2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2"/>
      <c r="D744" s="2"/>
      <c r="E744" s="1"/>
      <c r="F744" s="1"/>
      <c r="G744" s="2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2"/>
      <c r="D745" s="2"/>
      <c r="E745" s="1"/>
      <c r="F745" s="1"/>
      <c r="G745" s="2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2"/>
      <c r="D746" s="2"/>
      <c r="E746" s="1"/>
      <c r="F746" s="1"/>
      <c r="G746" s="2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2"/>
      <c r="D747" s="2"/>
      <c r="E747" s="1"/>
      <c r="F747" s="1"/>
      <c r="G747" s="2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2"/>
      <c r="D748" s="2"/>
      <c r="E748" s="1"/>
      <c r="F748" s="1"/>
      <c r="G748" s="2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2"/>
      <c r="D749" s="2"/>
      <c r="E749" s="1"/>
      <c r="F749" s="1"/>
      <c r="G749" s="2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2"/>
      <c r="D750" s="2"/>
      <c r="E750" s="1"/>
      <c r="F750" s="1"/>
      <c r="G750" s="2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2"/>
      <c r="D751" s="2"/>
      <c r="E751" s="1"/>
      <c r="F751" s="1"/>
      <c r="G751" s="2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2"/>
      <c r="D752" s="2"/>
      <c r="E752" s="1"/>
      <c r="F752" s="1"/>
      <c r="G752" s="2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2"/>
      <c r="D753" s="2"/>
      <c r="E753" s="1"/>
      <c r="F753" s="1"/>
      <c r="G753" s="2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2"/>
      <c r="D754" s="2"/>
      <c r="E754" s="1"/>
      <c r="F754" s="1"/>
      <c r="G754" s="2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2"/>
      <c r="D755" s="2"/>
      <c r="E755" s="1"/>
      <c r="F755" s="1"/>
      <c r="G755" s="2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2"/>
      <c r="D756" s="2"/>
      <c r="E756" s="1"/>
      <c r="F756" s="1"/>
      <c r="G756" s="2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2"/>
      <c r="D757" s="2"/>
      <c r="E757" s="1"/>
      <c r="F757" s="1"/>
      <c r="G757" s="2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2"/>
      <c r="D758" s="2"/>
      <c r="E758" s="1"/>
      <c r="F758" s="1"/>
      <c r="G758" s="2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2"/>
      <c r="D759" s="2"/>
      <c r="E759" s="1"/>
      <c r="F759" s="1"/>
      <c r="G759" s="2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2"/>
      <c r="D760" s="2"/>
      <c r="E760" s="1"/>
      <c r="F760" s="1"/>
      <c r="G760" s="2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2"/>
      <c r="D761" s="2"/>
      <c r="E761" s="1"/>
      <c r="F761" s="1"/>
      <c r="G761" s="2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2"/>
      <c r="D762" s="2"/>
      <c r="E762" s="1"/>
      <c r="F762" s="1"/>
      <c r="G762" s="2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2"/>
      <c r="D763" s="2"/>
      <c r="E763" s="1"/>
      <c r="F763" s="1"/>
      <c r="G763" s="2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2"/>
      <c r="D764" s="2"/>
      <c r="E764" s="1"/>
      <c r="F764" s="1"/>
      <c r="G764" s="2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2"/>
      <c r="D765" s="2"/>
      <c r="E765" s="1"/>
      <c r="F765" s="1"/>
      <c r="G765" s="2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2"/>
      <c r="D766" s="2"/>
      <c r="E766" s="1"/>
      <c r="F766" s="1"/>
      <c r="G766" s="2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2"/>
      <c r="D767" s="2"/>
      <c r="E767" s="1"/>
      <c r="F767" s="1"/>
      <c r="G767" s="2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2"/>
      <c r="D768" s="2"/>
      <c r="E768" s="1"/>
      <c r="F768" s="1"/>
      <c r="G768" s="2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2"/>
      <c r="D769" s="2"/>
      <c r="E769" s="1"/>
      <c r="F769" s="1"/>
      <c r="G769" s="2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2"/>
      <c r="D770" s="2"/>
      <c r="E770" s="1"/>
      <c r="F770" s="1"/>
      <c r="G770" s="2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2"/>
      <c r="D771" s="2"/>
      <c r="E771" s="1"/>
      <c r="F771" s="1"/>
      <c r="G771" s="2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2"/>
      <c r="D772" s="2"/>
      <c r="E772" s="1"/>
      <c r="F772" s="1"/>
      <c r="G772" s="2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2"/>
      <c r="D773" s="2"/>
      <c r="E773" s="1"/>
      <c r="F773" s="1"/>
      <c r="G773" s="2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2"/>
      <c r="D774" s="2"/>
      <c r="E774" s="1"/>
      <c r="F774" s="1"/>
      <c r="G774" s="2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2"/>
      <c r="D775" s="2"/>
      <c r="E775" s="1"/>
      <c r="F775" s="1"/>
      <c r="G775" s="2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2"/>
      <c r="D776" s="2"/>
      <c r="E776" s="1"/>
      <c r="F776" s="1"/>
      <c r="G776" s="2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2"/>
      <c r="D777" s="2"/>
      <c r="E777" s="1"/>
      <c r="F777" s="1"/>
      <c r="G777" s="2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2"/>
      <c r="D778" s="2"/>
      <c r="E778" s="1"/>
      <c r="F778" s="1"/>
      <c r="G778" s="2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2"/>
      <c r="D779" s="2"/>
      <c r="E779" s="1"/>
      <c r="F779" s="1"/>
      <c r="G779" s="2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2"/>
      <c r="D780" s="2"/>
      <c r="E780" s="1"/>
      <c r="F780" s="1"/>
      <c r="G780" s="2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2"/>
      <c r="D781" s="2"/>
      <c r="E781" s="1"/>
      <c r="F781" s="1"/>
      <c r="G781" s="2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2"/>
      <c r="D782" s="2"/>
      <c r="E782" s="1"/>
      <c r="F782" s="1"/>
      <c r="G782" s="2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2"/>
      <c r="D783" s="2"/>
      <c r="E783" s="1"/>
      <c r="F783" s="1"/>
      <c r="G783" s="2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2"/>
      <c r="D784" s="2"/>
      <c r="E784" s="1"/>
      <c r="F784" s="1"/>
      <c r="G784" s="2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2"/>
      <c r="D785" s="2"/>
      <c r="E785" s="1"/>
      <c r="F785" s="1"/>
      <c r="G785" s="2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2"/>
      <c r="D786" s="2"/>
      <c r="E786" s="1"/>
      <c r="F786" s="1"/>
      <c r="G786" s="2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2"/>
      <c r="D787" s="2"/>
      <c r="E787" s="1"/>
      <c r="F787" s="1"/>
      <c r="G787" s="2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2"/>
      <c r="D788" s="2"/>
      <c r="E788" s="1"/>
      <c r="F788" s="1"/>
      <c r="G788" s="2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2"/>
      <c r="D789" s="2"/>
      <c r="E789" s="1"/>
      <c r="F789" s="1"/>
      <c r="G789" s="2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2"/>
      <c r="D790" s="2"/>
      <c r="E790" s="1"/>
      <c r="F790" s="1"/>
      <c r="G790" s="2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2"/>
      <c r="D791" s="2"/>
      <c r="E791" s="1"/>
      <c r="F791" s="1"/>
      <c r="G791" s="2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2"/>
      <c r="D792" s="2"/>
      <c r="E792" s="1"/>
      <c r="F792" s="1"/>
      <c r="G792" s="2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2"/>
      <c r="D793" s="2"/>
      <c r="E793" s="1"/>
      <c r="F793" s="1"/>
      <c r="G793" s="2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2"/>
      <c r="D794" s="2"/>
      <c r="E794" s="1"/>
      <c r="F794" s="1"/>
      <c r="G794" s="2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2"/>
      <c r="D795" s="2"/>
      <c r="E795" s="1"/>
      <c r="F795" s="1"/>
      <c r="G795" s="2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2"/>
      <c r="D796" s="2"/>
      <c r="E796" s="1"/>
      <c r="F796" s="1"/>
      <c r="G796" s="2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2"/>
      <c r="D797" s="2"/>
      <c r="E797" s="1"/>
      <c r="F797" s="1"/>
      <c r="G797" s="2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2"/>
      <c r="D798" s="2"/>
      <c r="E798" s="1"/>
      <c r="F798" s="1"/>
      <c r="G798" s="2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2"/>
      <c r="D799" s="2"/>
      <c r="E799" s="1"/>
      <c r="F799" s="1"/>
      <c r="G799" s="2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2"/>
      <c r="D800" s="2"/>
      <c r="E800" s="1"/>
      <c r="F800" s="1"/>
      <c r="G800" s="2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2"/>
      <c r="D801" s="2"/>
      <c r="E801" s="1"/>
      <c r="F801" s="1"/>
      <c r="G801" s="2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2"/>
      <c r="D802" s="2"/>
      <c r="E802" s="1"/>
      <c r="F802" s="1"/>
      <c r="G802" s="2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2"/>
      <c r="D803" s="2"/>
      <c r="E803" s="1"/>
      <c r="F803" s="1"/>
      <c r="G803" s="2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2"/>
      <c r="D804" s="2"/>
      <c r="E804" s="1"/>
      <c r="F804" s="1"/>
      <c r="G804" s="2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2"/>
      <c r="D805" s="2"/>
      <c r="E805" s="1"/>
      <c r="F805" s="1"/>
      <c r="G805" s="2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2"/>
      <c r="D806" s="2"/>
      <c r="E806" s="1"/>
      <c r="F806" s="1"/>
      <c r="G806" s="2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2"/>
      <c r="D807" s="2"/>
      <c r="E807" s="1"/>
      <c r="F807" s="1"/>
      <c r="G807" s="2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2"/>
      <c r="D808" s="2"/>
      <c r="E808" s="1"/>
      <c r="F808" s="1"/>
      <c r="G808" s="2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2"/>
      <c r="D809" s="2"/>
      <c r="E809" s="1"/>
      <c r="F809" s="1"/>
      <c r="G809" s="2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2"/>
      <c r="D810" s="2"/>
      <c r="E810" s="1"/>
      <c r="F810" s="1"/>
      <c r="G810" s="2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2"/>
      <c r="D811" s="2"/>
      <c r="E811" s="1"/>
      <c r="F811" s="1"/>
      <c r="G811" s="2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2"/>
      <c r="D812" s="2"/>
      <c r="E812" s="1"/>
      <c r="F812" s="1"/>
      <c r="G812" s="2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2"/>
      <c r="D813" s="2"/>
      <c r="E813" s="1"/>
      <c r="F813" s="1"/>
      <c r="G813" s="2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2"/>
      <c r="D814" s="2"/>
      <c r="E814" s="1"/>
      <c r="F814" s="1"/>
      <c r="G814" s="2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2"/>
      <c r="D815" s="2"/>
      <c r="E815" s="1"/>
      <c r="F815" s="1"/>
      <c r="G815" s="2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2"/>
      <c r="D816" s="2"/>
      <c r="E816" s="1"/>
      <c r="F816" s="1"/>
      <c r="G816" s="2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2"/>
      <c r="D817" s="2"/>
      <c r="E817" s="1"/>
      <c r="F817" s="1"/>
      <c r="G817" s="2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2"/>
      <c r="D818" s="2"/>
      <c r="E818" s="1"/>
      <c r="F818" s="1"/>
      <c r="G818" s="2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2"/>
      <c r="D819" s="2"/>
      <c r="E819" s="1"/>
      <c r="F819" s="1"/>
      <c r="G819" s="2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2"/>
      <c r="D820" s="2"/>
      <c r="E820" s="1"/>
      <c r="F820" s="1"/>
      <c r="G820" s="2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2"/>
      <c r="D821" s="2"/>
      <c r="E821" s="1"/>
      <c r="F821" s="1"/>
      <c r="G821" s="2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2"/>
      <c r="D822" s="2"/>
      <c r="E822" s="1"/>
      <c r="F822" s="1"/>
      <c r="G822" s="2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2"/>
      <c r="D823" s="2"/>
      <c r="E823" s="1"/>
      <c r="F823" s="1"/>
      <c r="G823" s="2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2"/>
      <c r="D824" s="2"/>
      <c r="E824" s="1"/>
      <c r="F824" s="1"/>
      <c r="G824" s="2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2"/>
      <c r="D825" s="2"/>
      <c r="E825" s="1"/>
      <c r="F825" s="1"/>
      <c r="G825" s="2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2"/>
      <c r="D826" s="2"/>
      <c r="E826" s="1"/>
      <c r="F826" s="1"/>
      <c r="G826" s="2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2"/>
      <c r="D827" s="2"/>
      <c r="E827" s="1"/>
      <c r="F827" s="1"/>
      <c r="G827" s="2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2"/>
      <c r="D828" s="2"/>
      <c r="E828" s="1"/>
      <c r="F828" s="1"/>
      <c r="G828" s="2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2"/>
      <c r="D829" s="2"/>
      <c r="E829" s="1"/>
      <c r="F829" s="1"/>
      <c r="G829" s="2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2"/>
      <c r="D830" s="2"/>
      <c r="E830" s="1"/>
      <c r="F830" s="1"/>
      <c r="G830" s="2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2"/>
      <c r="D831" s="2"/>
      <c r="E831" s="1"/>
      <c r="F831" s="1"/>
      <c r="G831" s="2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2"/>
      <c r="D832" s="2"/>
      <c r="E832" s="1"/>
      <c r="F832" s="1"/>
      <c r="G832" s="2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2"/>
      <c r="D833" s="2"/>
      <c r="E833" s="1"/>
      <c r="F833" s="1"/>
      <c r="G833" s="2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2"/>
      <c r="D834" s="2"/>
      <c r="E834" s="1"/>
      <c r="F834" s="1"/>
      <c r="G834" s="2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2"/>
      <c r="D835" s="2"/>
      <c r="E835" s="1"/>
      <c r="F835" s="1"/>
      <c r="G835" s="2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2"/>
      <c r="D836" s="2"/>
      <c r="E836" s="1"/>
      <c r="F836" s="1"/>
      <c r="G836" s="2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2"/>
      <c r="D837" s="2"/>
      <c r="E837" s="1"/>
      <c r="F837" s="1"/>
      <c r="G837" s="2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2"/>
      <c r="D838" s="2"/>
      <c r="E838" s="1"/>
      <c r="F838" s="1"/>
      <c r="G838" s="2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2"/>
      <c r="D839" s="2"/>
      <c r="E839" s="1"/>
      <c r="F839" s="1"/>
      <c r="G839" s="2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2"/>
      <c r="D840" s="2"/>
      <c r="E840" s="1"/>
      <c r="F840" s="1"/>
      <c r="G840" s="2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2"/>
      <c r="D841" s="2"/>
      <c r="E841" s="1"/>
      <c r="F841" s="1"/>
      <c r="G841" s="2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2"/>
      <c r="D842" s="2"/>
      <c r="E842" s="1"/>
      <c r="F842" s="1"/>
      <c r="G842" s="2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2"/>
      <c r="D843" s="2"/>
      <c r="E843" s="1"/>
      <c r="F843" s="1"/>
      <c r="G843" s="2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2"/>
      <c r="D844" s="2"/>
      <c r="E844" s="1"/>
      <c r="F844" s="1"/>
      <c r="G844" s="2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2"/>
      <c r="D845" s="2"/>
      <c r="E845" s="1"/>
      <c r="F845" s="1"/>
      <c r="G845" s="2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2"/>
      <c r="D846" s="2"/>
      <c r="E846" s="1"/>
      <c r="F846" s="1"/>
      <c r="G846" s="2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2"/>
      <c r="D847" s="2"/>
      <c r="E847" s="1"/>
      <c r="F847" s="1"/>
      <c r="G847" s="2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2"/>
      <c r="D848" s="2"/>
      <c r="E848" s="1"/>
      <c r="F848" s="1"/>
      <c r="G848" s="2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2"/>
      <c r="D849" s="2"/>
      <c r="E849" s="1"/>
      <c r="F849" s="1"/>
      <c r="G849" s="2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2"/>
      <c r="D850" s="2"/>
      <c r="E850" s="1"/>
      <c r="F850" s="1"/>
      <c r="G850" s="2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2"/>
      <c r="D851" s="2"/>
      <c r="E851" s="1"/>
      <c r="F851" s="1"/>
      <c r="G851" s="2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2"/>
      <c r="D852" s="2"/>
      <c r="E852" s="1"/>
      <c r="F852" s="1"/>
      <c r="G852" s="2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2"/>
      <c r="D853" s="2"/>
      <c r="E853" s="1"/>
      <c r="F853" s="1"/>
      <c r="G853" s="2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2"/>
      <c r="D854" s="2"/>
      <c r="E854" s="1"/>
      <c r="F854" s="1"/>
      <c r="G854" s="2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2"/>
      <c r="D855" s="2"/>
      <c r="E855" s="1"/>
      <c r="F855" s="1"/>
      <c r="G855" s="2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2"/>
      <c r="D856" s="2"/>
      <c r="E856" s="1"/>
      <c r="F856" s="1"/>
      <c r="G856" s="2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2"/>
      <c r="D857" s="2"/>
      <c r="E857" s="1"/>
      <c r="F857" s="1"/>
      <c r="G857" s="2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2"/>
      <c r="D858" s="2"/>
      <c r="E858" s="1"/>
      <c r="F858" s="1"/>
      <c r="G858" s="2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2"/>
      <c r="D859" s="2"/>
      <c r="E859" s="1"/>
      <c r="F859" s="1"/>
      <c r="G859" s="2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2"/>
      <c r="D860" s="2"/>
      <c r="E860" s="1"/>
      <c r="F860" s="1"/>
      <c r="G860" s="2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2"/>
      <c r="D861" s="2"/>
      <c r="E861" s="1"/>
      <c r="F861" s="1"/>
      <c r="G861" s="2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2"/>
      <c r="D862" s="2"/>
      <c r="E862" s="1"/>
      <c r="F862" s="1"/>
      <c r="G862" s="2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2"/>
      <c r="D863" s="2"/>
      <c r="E863" s="1"/>
      <c r="F863" s="1"/>
      <c r="G863" s="2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2"/>
      <c r="D864" s="2"/>
      <c r="E864" s="1"/>
      <c r="F864" s="1"/>
      <c r="G864" s="2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2"/>
      <c r="D865" s="2"/>
      <c r="E865" s="1"/>
      <c r="F865" s="1"/>
      <c r="G865" s="2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2"/>
      <c r="D866" s="2"/>
      <c r="E866" s="1"/>
      <c r="F866" s="1"/>
      <c r="G866" s="2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2"/>
      <c r="D867" s="2"/>
      <c r="E867" s="1"/>
      <c r="F867" s="1"/>
      <c r="G867" s="2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2"/>
      <c r="D868" s="2"/>
      <c r="E868" s="1"/>
      <c r="F868" s="1"/>
      <c r="G868" s="2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2"/>
      <c r="D869" s="2"/>
      <c r="E869" s="1"/>
      <c r="F869" s="1"/>
      <c r="G869" s="2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2"/>
      <c r="D870" s="2"/>
      <c r="E870" s="1"/>
      <c r="F870" s="1"/>
      <c r="G870" s="2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2"/>
      <c r="D871" s="2"/>
      <c r="E871" s="1"/>
      <c r="F871" s="1"/>
      <c r="G871" s="2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2"/>
      <c r="D872" s="2"/>
      <c r="E872" s="1"/>
      <c r="F872" s="1"/>
      <c r="G872" s="2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2"/>
      <c r="D873" s="2"/>
      <c r="E873" s="1"/>
      <c r="F873" s="1"/>
      <c r="G873" s="2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2"/>
      <c r="D874" s="2"/>
      <c r="E874" s="1"/>
      <c r="F874" s="1"/>
      <c r="G874" s="2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2"/>
      <c r="D875" s="2"/>
      <c r="E875" s="1"/>
      <c r="F875" s="1"/>
      <c r="G875" s="2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2"/>
      <c r="D876" s="2"/>
      <c r="E876" s="1"/>
      <c r="F876" s="1"/>
      <c r="G876" s="2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2"/>
      <c r="D877" s="2"/>
      <c r="E877" s="1"/>
      <c r="F877" s="1"/>
      <c r="G877" s="2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2"/>
      <c r="D878" s="2"/>
      <c r="E878" s="1"/>
      <c r="F878" s="1"/>
      <c r="G878" s="2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2"/>
      <c r="D879" s="2"/>
      <c r="E879" s="1"/>
      <c r="F879" s="1"/>
      <c r="G879" s="2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2"/>
      <c r="D880" s="2"/>
      <c r="E880" s="1"/>
      <c r="F880" s="1"/>
      <c r="G880" s="2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2"/>
      <c r="D881" s="2"/>
      <c r="E881" s="1"/>
      <c r="F881" s="1"/>
      <c r="G881" s="2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2"/>
      <c r="D882" s="2"/>
      <c r="E882" s="1"/>
      <c r="F882" s="1"/>
      <c r="G882" s="2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2"/>
      <c r="D883" s="2"/>
      <c r="E883" s="1"/>
      <c r="F883" s="1"/>
      <c r="G883" s="2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2"/>
      <c r="D884" s="2"/>
      <c r="E884" s="1"/>
      <c r="F884" s="1"/>
      <c r="G884" s="2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2"/>
      <c r="D885" s="2"/>
      <c r="E885" s="1"/>
      <c r="F885" s="1"/>
      <c r="G885" s="2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2"/>
      <c r="D886" s="2"/>
      <c r="E886" s="1"/>
      <c r="F886" s="1"/>
      <c r="G886" s="2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2"/>
      <c r="D887" s="2"/>
      <c r="E887" s="1"/>
      <c r="F887" s="1"/>
      <c r="G887" s="2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2"/>
      <c r="D888" s="2"/>
      <c r="E888" s="1"/>
      <c r="F888" s="1"/>
      <c r="G888" s="2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2"/>
      <c r="D889" s="2"/>
      <c r="E889" s="1"/>
      <c r="F889" s="1"/>
      <c r="G889" s="2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2"/>
      <c r="D890" s="2"/>
      <c r="E890" s="1"/>
      <c r="F890" s="1"/>
      <c r="G890" s="2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2"/>
      <c r="D891" s="2"/>
      <c r="E891" s="1"/>
      <c r="F891" s="1"/>
      <c r="G891" s="2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2"/>
      <c r="D892" s="2"/>
      <c r="E892" s="1"/>
      <c r="F892" s="1"/>
      <c r="G892" s="2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2"/>
      <c r="D893" s="2"/>
      <c r="E893" s="1"/>
      <c r="F893" s="1"/>
      <c r="G893" s="2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2"/>
      <c r="D894" s="2"/>
      <c r="E894" s="1"/>
      <c r="F894" s="1"/>
      <c r="G894" s="2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2"/>
      <c r="D895" s="2"/>
      <c r="E895" s="1"/>
      <c r="F895" s="1"/>
      <c r="G895" s="2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2"/>
      <c r="D896" s="2"/>
      <c r="E896" s="1"/>
      <c r="F896" s="1"/>
      <c r="G896" s="2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2"/>
      <c r="D897" s="2"/>
      <c r="E897" s="1"/>
      <c r="F897" s="1"/>
      <c r="G897" s="2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2"/>
      <c r="D898" s="2"/>
      <c r="E898" s="1"/>
      <c r="F898" s="1"/>
      <c r="G898" s="2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2"/>
      <c r="D899" s="2"/>
      <c r="E899" s="1"/>
      <c r="F899" s="1"/>
      <c r="G899" s="2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2"/>
      <c r="D900" s="2"/>
      <c r="E900" s="1"/>
      <c r="F900" s="1"/>
      <c r="G900" s="2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2"/>
      <c r="D901" s="2"/>
      <c r="E901" s="1"/>
      <c r="F901" s="1"/>
      <c r="G901" s="2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2"/>
      <c r="D902" s="2"/>
      <c r="E902" s="1"/>
      <c r="F902" s="1"/>
      <c r="G902" s="2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2"/>
      <c r="D903" s="2"/>
      <c r="E903" s="1"/>
      <c r="F903" s="1"/>
      <c r="G903" s="2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2"/>
      <c r="D904" s="2"/>
      <c r="E904" s="1"/>
      <c r="F904" s="1"/>
      <c r="G904" s="2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2"/>
      <c r="D905" s="2"/>
      <c r="E905" s="1"/>
      <c r="F905" s="1"/>
      <c r="G905" s="2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2"/>
      <c r="D906" s="2"/>
      <c r="E906" s="1"/>
      <c r="F906" s="1"/>
      <c r="G906" s="2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2"/>
      <c r="D907" s="2"/>
      <c r="E907" s="1"/>
      <c r="F907" s="1"/>
      <c r="G907" s="2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2"/>
      <c r="D908" s="2"/>
      <c r="E908" s="1"/>
      <c r="F908" s="1"/>
      <c r="G908" s="2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2"/>
      <c r="D909" s="2"/>
      <c r="E909" s="1"/>
      <c r="F909" s="1"/>
      <c r="G909" s="2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2"/>
      <c r="D910" s="2"/>
      <c r="E910" s="1"/>
      <c r="F910" s="1"/>
      <c r="G910" s="2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2"/>
      <c r="D911" s="2"/>
      <c r="E911" s="1"/>
      <c r="F911" s="1"/>
      <c r="G911" s="2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2"/>
      <c r="D912" s="2"/>
      <c r="E912" s="1"/>
      <c r="F912" s="1"/>
      <c r="G912" s="2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2"/>
      <c r="D913" s="2"/>
      <c r="E913" s="1"/>
      <c r="F913" s="1"/>
      <c r="G913" s="2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2"/>
      <c r="D914" s="2"/>
      <c r="E914" s="1"/>
      <c r="F914" s="1"/>
      <c r="G914" s="2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2"/>
      <c r="D915" s="2"/>
      <c r="E915" s="1"/>
      <c r="F915" s="1"/>
      <c r="G915" s="2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2"/>
      <c r="D916" s="2"/>
      <c r="E916" s="1"/>
      <c r="F916" s="1"/>
      <c r="G916" s="2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2"/>
      <c r="D917" s="2"/>
      <c r="E917" s="1"/>
      <c r="F917" s="1"/>
      <c r="G917" s="2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2"/>
      <c r="D918" s="2"/>
      <c r="E918" s="1"/>
      <c r="F918" s="1"/>
      <c r="G918" s="2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2"/>
      <c r="D919" s="2"/>
      <c r="E919" s="1"/>
      <c r="F919" s="1"/>
      <c r="G919" s="2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2"/>
      <c r="D920" s="2"/>
      <c r="E920" s="1"/>
      <c r="F920" s="1"/>
      <c r="G920" s="2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2"/>
      <c r="D921" s="2"/>
      <c r="E921" s="1"/>
      <c r="F921" s="1"/>
      <c r="G921" s="2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2"/>
      <c r="D922" s="2"/>
      <c r="E922" s="1"/>
      <c r="F922" s="1"/>
      <c r="G922" s="2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2"/>
      <c r="D923" s="2"/>
      <c r="E923" s="1"/>
      <c r="F923" s="1"/>
      <c r="G923" s="2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2"/>
      <c r="D924" s="2"/>
      <c r="E924" s="1"/>
      <c r="F924" s="1"/>
      <c r="G924" s="2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2"/>
      <c r="D925" s="2"/>
      <c r="E925" s="1"/>
      <c r="F925" s="1"/>
      <c r="G925" s="2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2"/>
      <c r="D926" s="2"/>
      <c r="E926" s="1"/>
      <c r="F926" s="1"/>
      <c r="G926" s="2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2"/>
      <c r="D927" s="2"/>
      <c r="E927" s="1"/>
      <c r="F927" s="1"/>
      <c r="G927" s="2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2"/>
      <c r="D928" s="2"/>
      <c r="E928" s="1"/>
      <c r="F928" s="1"/>
      <c r="G928" s="2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2"/>
      <c r="D929" s="2"/>
      <c r="E929" s="1"/>
      <c r="F929" s="1"/>
      <c r="G929" s="2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2"/>
      <c r="D930" s="2"/>
      <c r="E930" s="1"/>
      <c r="F930" s="1"/>
      <c r="G930" s="2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2"/>
      <c r="D931" s="2"/>
      <c r="E931" s="1"/>
      <c r="F931" s="1"/>
      <c r="G931" s="2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2"/>
      <c r="D932" s="2"/>
      <c r="E932" s="1"/>
      <c r="F932" s="1"/>
      <c r="G932" s="2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2"/>
      <c r="D933" s="2"/>
      <c r="E933" s="1"/>
      <c r="F933" s="1"/>
      <c r="G933" s="2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2"/>
      <c r="D934" s="2"/>
      <c r="E934" s="1"/>
      <c r="F934" s="1"/>
      <c r="G934" s="2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2"/>
      <c r="D935" s="2"/>
      <c r="E935" s="1"/>
      <c r="F935" s="1"/>
      <c r="G935" s="2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2"/>
      <c r="D936" s="2"/>
      <c r="E936" s="1"/>
      <c r="F936" s="1"/>
      <c r="G936" s="2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2"/>
      <c r="D937" s="2"/>
      <c r="E937" s="1"/>
      <c r="F937" s="1"/>
      <c r="G937" s="2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2"/>
      <c r="D938" s="2"/>
      <c r="E938" s="1"/>
      <c r="F938" s="1"/>
      <c r="G938" s="2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2"/>
      <c r="D939" s="2"/>
      <c r="E939" s="1"/>
      <c r="F939" s="1"/>
      <c r="G939" s="2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2"/>
      <c r="D940" s="2"/>
      <c r="E940" s="1"/>
      <c r="F940" s="1"/>
      <c r="G940" s="2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2"/>
      <c r="D941" s="2"/>
      <c r="E941" s="1"/>
      <c r="F941" s="1"/>
      <c r="G941" s="2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2"/>
      <c r="D942" s="2"/>
      <c r="E942" s="1"/>
      <c r="F942" s="1"/>
      <c r="G942" s="2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2"/>
      <c r="D943" s="2"/>
      <c r="E943" s="1"/>
      <c r="F943" s="1"/>
      <c r="G943" s="2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2"/>
      <c r="D944" s="2"/>
      <c r="E944" s="1"/>
      <c r="F944" s="1"/>
      <c r="G944" s="2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2"/>
      <c r="D945" s="2"/>
      <c r="E945" s="1"/>
      <c r="F945" s="1"/>
      <c r="G945" s="2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2"/>
      <c r="D946" s="2"/>
      <c r="E946" s="1"/>
      <c r="F946" s="1"/>
      <c r="G946" s="2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2"/>
      <c r="D947" s="2"/>
      <c r="E947" s="1"/>
      <c r="F947" s="1"/>
      <c r="G947" s="2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2"/>
      <c r="D948" s="2"/>
      <c r="E948" s="1"/>
      <c r="F948" s="1"/>
      <c r="G948" s="2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2"/>
      <c r="D949" s="2"/>
      <c r="E949" s="1"/>
      <c r="F949" s="1"/>
      <c r="G949" s="2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2"/>
      <c r="D950" s="2"/>
      <c r="E950" s="1"/>
      <c r="F950" s="1"/>
      <c r="G950" s="2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2"/>
      <c r="D951" s="2"/>
      <c r="E951" s="1"/>
      <c r="F951" s="1"/>
      <c r="G951" s="2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2"/>
      <c r="D952" s="2"/>
      <c r="E952" s="1"/>
      <c r="F952" s="1"/>
      <c r="G952" s="2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2"/>
      <c r="D953" s="2"/>
      <c r="E953" s="1"/>
      <c r="F953" s="1"/>
      <c r="G953" s="2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2"/>
      <c r="D954" s="2"/>
      <c r="E954" s="1"/>
      <c r="F954" s="1"/>
      <c r="G954" s="2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2"/>
      <c r="D955" s="2"/>
      <c r="E955" s="1"/>
      <c r="F955" s="1"/>
      <c r="G955" s="2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2"/>
      <c r="D956" s="2"/>
      <c r="E956" s="1"/>
      <c r="F956" s="1"/>
      <c r="G956" s="2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2"/>
      <c r="D957" s="2"/>
      <c r="E957" s="1"/>
      <c r="F957" s="1"/>
      <c r="G957" s="2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2"/>
      <c r="D958" s="2"/>
      <c r="E958" s="1"/>
      <c r="F958" s="1"/>
      <c r="G958" s="2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2"/>
      <c r="D959" s="2"/>
      <c r="E959" s="1"/>
      <c r="F959" s="1"/>
      <c r="G959" s="2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2"/>
      <c r="D960" s="2"/>
      <c r="E960" s="1"/>
      <c r="F960" s="1"/>
      <c r="G960" s="2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2"/>
      <c r="D961" s="2"/>
      <c r="E961" s="1"/>
      <c r="F961" s="1"/>
      <c r="G961" s="2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2"/>
      <c r="D962" s="2"/>
      <c r="E962" s="1"/>
      <c r="F962" s="1"/>
      <c r="G962" s="2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2"/>
      <c r="D963" s="2"/>
      <c r="E963" s="1"/>
      <c r="F963" s="1"/>
      <c r="G963" s="2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2"/>
      <c r="D964" s="2"/>
      <c r="E964" s="1"/>
      <c r="F964" s="1"/>
      <c r="G964" s="2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2"/>
      <c r="D965" s="2"/>
      <c r="E965" s="1"/>
      <c r="F965" s="1"/>
      <c r="G965" s="2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2"/>
      <c r="D966" s="2"/>
      <c r="E966" s="1"/>
      <c r="F966" s="1"/>
      <c r="G966" s="2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2"/>
      <c r="D967" s="2"/>
      <c r="E967" s="1"/>
      <c r="F967" s="1"/>
      <c r="G967" s="2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2"/>
      <c r="D968" s="2"/>
      <c r="E968" s="1"/>
      <c r="F968" s="1"/>
      <c r="G968" s="2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2"/>
      <c r="D969" s="2"/>
      <c r="E969" s="1"/>
      <c r="F969" s="1"/>
      <c r="G969" s="2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2"/>
      <c r="D970" s="2"/>
      <c r="E970" s="1"/>
      <c r="F970" s="1"/>
      <c r="G970" s="2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2"/>
      <c r="D971" s="2"/>
      <c r="E971" s="1"/>
      <c r="F971" s="1"/>
      <c r="G971" s="2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2"/>
      <c r="D972" s="2"/>
      <c r="E972" s="1"/>
      <c r="F972" s="1"/>
      <c r="G972" s="2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2"/>
      <c r="D973" s="2"/>
      <c r="E973" s="1"/>
      <c r="F973" s="1"/>
      <c r="G973" s="2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2"/>
      <c r="D974" s="2"/>
      <c r="E974" s="1"/>
      <c r="F974" s="1"/>
      <c r="G974" s="2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2"/>
      <c r="D975" s="2"/>
      <c r="E975" s="1"/>
      <c r="F975" s="1"/>
      <c r="G975" s="2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2"/>
      <c r="D976" s="2"/>
      <c r="E976" s="1"/>
      <c r="F976" s="1"/>
      <c r="G976" s="2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2"/>
      <c r="D977" s="2"/>
      <c r="E977" s="1"/>
      <c r="F977" s="1"/>
      <c r="G977" s="2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2"/>
      <c r="D978" s="2"/>
      <c r="E978" s="1"/>
      <c r="F978" s="1"/>
      <c r="G978" s="2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2"/>
      <c r="D979" s="2"/>
      <c r="E979" s="1"/>
      <c r="F979" s="1"/>
      <c r="G979" s="2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2"/>
      <c r="D980" s="2"/>
      <c r="E980" s="1"/>
      <c r="F980" s="1"/>
      <c r="G980" s="2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2"/>
      <c r="D981" s="2"/>
      <c r="E981" s="1"/>
      <c r="F981" s="1"/>
      <c r="G981" s="2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2"/>
      <c r="D982" s="2"/>
      <c r="E982" s="1"/>
      <c r="F982" s="1"/>
      <c r="G982" s="2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2"/>
      <c r="D983" s="2"/>
      <c r="E983" s="1"/>
      <c r="F983" s="1"/>
      <c r="G983" s="2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2"/>
      <c r="D984" s="2"/>
      <c r="E984" s="1"/>
      <c r="F984" s="1"/>
      <c r="G984" s="2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2"/>
      <c r="D985" s="2"/>
      <c r="E985" s="1"/>
      <c r="F985" s="1"/>
      <c r="G985" s="2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2"/>
      <c r="D986" s="2"/>
      <c r="E986" s="1"/>
      <c r="F986" s="1"/>
      <c r="G986" s="2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2"/>
      <c r="D987" s="2"/>
      <c r="E987" s="1"/>
      <c r="F987" s="1"/>
      <c r="G987" s="2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2"/>
      <c r="D988" s="2"/>
      <c r="E988" s="1"/>
      <c r="F988" s="1"/>
      <c r="G988" s="2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2"/>
      <c r="D989" s="2"/>
      <c r="E989" s="1"/>
      <c r="F989" s="1"/>
      <c r="G989" s="2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2"/>
      <c r="D990" s="2"/>
      <c r="E990" s="1"/>
      <c r="F990" s="1"/>
      <c r="G990" s="2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2"/>
      <c r="D991" s="2"/>
      <c r="E991" s="1"/>
      <c r="F991" s="1"/>
      <c r="G991" s="2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2"/>
      <c r="D992" s="2"/>
      <c r="E992" s="1"/>
      <c r="F992" s="1"/>
      <c r="G992" s="2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2"/>
      <c r="D993" s="2"/>
      <c r="E993" s="1"/>
      <c r="F993" s="1"/>
      <c r="G993" s="2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2"/>
      <c r="D994" s="2"/>
      <c r="E994" s="1"/>
      <c r="F994" s="1"/>
      <c r="G994" s="2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2"/>
      <c r="D995" s="2"/>
      <c r="E995" s="1"/>
      <c r="F995" s="1"/>
      <c r="G995" s="2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2"/>
      <c r="D996" s="2"/>
      <c r="E996" s="1"/>
      <c r="F996" s="1"/>
      <c r="G996" s="2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2"/>
      <c r="D997" s="2"/>
      <c r="E997" s="1"/>
      <c r="F997" s="1"/>
      <c r="G997" s="2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2"/>
      <c r="D998" s="2"/>
      <c r="E998" s="1"/>
      <c r="F998" s="1"/>
      <c r="G998" s="2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2"/>
      <c r="D999" s="2"/>
      <c r="E999" s="1"/>
      <c r="F999" s="1"/>
      <c r="G999" s="2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2"/>
      <c r="D1000" s="2"/>
      <c r="E1000" s="1"/>
      <c r="F1000" s="1"/>
      <c r="G1000" s="2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1:D1"/>
  </mergeCells>
  <dataValidations count="1">
    <dataValidation type="list" allowBlank="1" showErrorMessage="1" sqref="D5" xr:uid="{00000000-0002-0000-0100-000000000000}">
      <formula1>$F$5:$F$21</formula1>
    </dataValidation>
  </dataValidations>
  <hyperlinks>
    <hyperlink ref="F6" r:id="rId1" xr:uid="{00000000-0004-0000-0100-000000000000}"/>
    <hyperlink ref="F7" r:id="rId2" xr:uid="{00000000-0004-0000-0100-000001000000}"/>
    <hyperlink ref="F8" r:id="rId3" xr:uid="{00000000-0004-0000-0100-000002000000}"/>
    <hyperlink ref="F9" r:id="rId4" xr:uid="{00000000-0004-0000-0100-000003000000}"/>
    <hyperlink ref="F10" r:id="rId5" xr:uid="{00000000-0004-0000-0100-000004000000}"/>
    <hyperlink ref="F11" r:id="rId6" xr:uid="{00000000-0004-0000-0100-000005000000}"/>
    <hyperlink ref="F12" r:id="rId7" location=":~:text=En%20Castilla%20y%20Le%C3%B3n%2C%20la,8%25%20con%20car%C3%A1cter%20general." xr:uid="{00000000-0004-0000-0100-000006000000}"/>
    <hyperlink ref="F13" r:id="rId8" xr:uid="{00000000-0004-0000-0100-000007000000}"/>
    <hyperlink ref="F14" r:id="rId9" xr:uid="{00000000-0004-0000-0100-000008000000}"/>
    <hyperlink ref="F15" r:id="rId10" xr:uid="{00000000-0004-0000-0100-000009000000}"/>
    <hyperlink ref="F16" r:id="rId11" xr:uid="{00000000-0004-0000-0100-00000A000000}"/>
    <hyperlink ref="F17" r:id="rId12" location=":~:text=A%20partir%20del%201%20de,salvo%20derechos%20reales%20de%20garant%" xr:uid="{00000000-0004-0000-0100-00000B000000}"/>
    <hyperlink ref="F21" r:id="rId13" location=":~:text=El%20tipo%20de%20gravamen%20general,inmuebles%2C%20es%20del%2010%25." xr:uid="{00000000-0004-0000-0100-00000C000000}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0A4CA-57E9-4834-9F2F-C5B0CC8361DC}">
  <dimension ref="A1:IV62"/>
  <sheetViews>
    <sheetView showGridLines="0" tabSelected="1" topLeftCell="A4" workbookViewId="0">
      <selection activeCell="G11" sqref="G11"/>
    </sheetView>
  </sheetViews>
  <sheetFormatPr defaultColWidth="11.42578125" defaultRowHeight="15"/>
  <cols>
    <col min="1" max="1" width="11.42578125" style="169"/>
    <col min="2" max="2" width="26.7109375" style="169" customWidth="1"/>
    <col min="3" max="3" width="11.42578125" style="169"/>
    <col min="4" max="4" width="18.28515625" style="169" customWidth="1"/>
    <col min="5" max="5" width="11.42578125" style="170"/>
    <col min="6" max="6" width="11.42578125" style="169"/>
    <col min="7" max="7" width="20.140625" style="169" customWidth="1"/>
    <col min="8" max="11" width="11.42578125" style="169"/>
    <col min="12" max="12" width="13.85546875" style="169" bestFit="1" customWidth="1"/>
    <col min="13" max="16384" width="11.42578125" style="169"/>
  </cols>
  <sheetData>
    <row r="1" spans="1:256" ht="30.7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  <c r="CD1" s="211"/>
      <c r="CE1" s="211"/>
      <c r="CF1" s="211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  <c r="DN1" s="211"/>
      <c r="DO1" s="211"/>
      <c r="DP1" s="211"/>
      <c r="DQ1" s="211"/>
      <c r="DR1" s="211"/>
      <c r="DS1" s="211"/>
      <c r="DT1" s="211"/>
      <c r="DU1" s="211"/>
      <c r="DV1" s="211"/>
      <c r="DW1" s="211"/>
      <c r="DX1" s="211"/>
      <c r="DY1" s="211"/>
      <c r="DZ1" s="211"/>
      <c r="EA1" s="211"/>
      <c r="EB1" s="211"/>
      <c r="EC1" s="211"/>
      <c r="ED1" s="211"/>
      <c r="EE1" s="211"/>
      <c r="EF1" s="211"/>
      <c r="EG1" s="211"/>
      <c r="EH1" s="211"/>
      <c r="EI1" s="211"/>
      <c r="EJ1" s="211"/>
      <c r="EK1" s="211"/>
      <c r="EL1" s="211"/>
      <c r="EM1" s="211"/>
      <c r="EN1" s="211"/>
      <c r="EO1" s="211"/>
      <c r="EP1" s="211"/>
      <c r="EQ1" s="211"/>
      <c r="ER1" s="211"/>
      <c r="ES1" s="211"/>
      <c r="ET1" s="211"/>
      <c r="EU1" s="211"/>
      <c r="EV1" s="211"/>
      <c r="EW1" s="211"/>
      <c r="EX1" s="211"/>
      <c r="EY1" s="211"/>
      <c r="EZ1" s="211"/>
      <c r="FA1" s="211"/>
      <c r="FB1" s="211"/>
      <c r="FC1" s="211"/>
      <c r="FD1" s="211"/>
      <c r="FE1" s="211"/>
      <c r="FF1" s="211"/>
      <c r="FG1" s="211"/>
      <c r="FH1" s="211"/>
      <c r="FI1" s="211"/>
      <c r="FJ1" s="211"/>
      <c r="FK1" s="211"/>
      <c r="FL1" s="211"/>
      <c r="FM1" s="211"/>
      <c r="FN1" s="211"/>
      <c r="FO1" s="211"/>
      <c r="FP1" s="211"/>
      <c r="FQ1" s="211"/>
      <c r="FR1" s="211"/>
      <c r="FS1" s="211"/>
      <c r="FT1" s="211"/>
      <c r="FU1" s="211"/>
      <c r="FV1" s="211"/>
      <c r="FW1" s="211"/>
      <c r="FX1" s="211"/>
      <c r="FY1" s="211"/>
      <c r="FZ1" s="211"/>
      <c r="GA1" s="211"/>
      <c r="GB1" s="211"/>
      <c r="GC1" s="211"/>
      <c r="GD1" s="211"/>
      <c r="GE1" s="211"/>
      <c r="GF1" s="211"/>
      <c r="GG1" s="211"/>
      <c r="GH1" s="211"/>
      <c r="GI1" s="211"/>
      <c r="GJ1" s="211"/>
      <c r="GK1" s="211"/>
      <c r="GL1" s="211"/>
      <c r="GM1" s="211"/>
      <c r="GN1" s="211"/>
      <c r="GO1" s="211"/>
      <c r="GP1" s="211"/>
      <c r="GQ1" s="211"/>
      <c r="GR1" s="211"/>
      <c r="GS1" s="211"/>
      <c r="GT1" s="211"/>
      <c r="GU1" s="211"/>
      <c r="GV1" s="211"/>
      <c r="GW1" s="211"/>
      <c r="GX1" s="211"/>
      <c r="GY1" s="211"/>
      <c r="GZ1" s="211"/>
      <c r="HA1" s="211"/>
      <c r="HB1" s="211"/>
      <c r="HC1" s="211"/>
      <c r="HD1" s="211"/>
      <c r="HE1" s="211"/>
      <c r="HF1" s="211"/>
      <c r="HG1" s="211"/>
      <c r="HH1" s="211"/>
      <c r="HI1" s="211"/>
      <c r="HJ1" s="211"/>
      <c r="HK1" s="211"/>
      <c r="HL1" s="211"/>
      <c r="HM1" s="211"/>
      <c r="HN1" s="211"/>
      <c r="HO1" s="211"/>
      <c r="HP1" s="211"/>
      <c r="HQ1" s="211"/>
      <c r="HR1" s="211"/>
      <c r="HS1" s="211"/>
      <c r="HT1" s="211"/>
      <c r="HU1" s="211"/>
      <c r="HV1" s="211"/>
      <c r="HW1" s="211"/>
      <c r="HX1" s="211"/>
      <c r="HY1" s="211"/>
      <c r="HZ1" s="211"/>
      <c r="IA1" s="211"/>
      <c r="IB1" s="211"/>
      <c r="IC1" s="211"/>
      <c r="ID1" s="211"/>
      <c r="IE1" s="211"/>
      <c r="IF1" s="211"/>
      <c r="IG1" s="211"/>
      <c r="IH1" s="211"/>
      <c r="II1" s="211"/>
      <c r="IJ1" s="211"/>
      <c r="IK1" s="211"/>
      <c r="IL1" s="211"/>
      <c r="IM1" s="211"/>
      <c r="IN1" s="211"/>
      <c r="IO1" s="211"/>
      <c r="IP1" s="211"/>
      <c r="IQ1" s="211"/>
      <c r="IR1" s="211"/>
      <c r="IS1" s="211"/>
      <c r="IT1" s="211"/>
      <c r="IU1" s="211"/>
      <c r="IV1" s="211"/>
    </row>
    <row r="2" spans="1:256" ht="6" customHeight="1">
      <c r="B2" s="210"/>
    </row>
    <row r="3" spans="1:256" ht="6.75" customHeight="1">
      <c r="B3" s="210"/>
    </row>
    <row r="4" spans="1:256" ht="3" customHeight="1">
      <c r="B4" s="210"/>
    </row>
    <row r="5" spans="1:256" ht="7.5" customHeight="1" thickBot="1">
      <c r="B5" s="210"/>
    </row>
    <row r="6" spans="1:256" ht="19.5" thickBot="1">
      <c r="B6" s="209" t="s">
        <v>212</v>
      </c>
      <c r="C6" s="208"/>
      <c r="D6" s="208"/>
      <c r="E6" s="208"/>
      <c r="F6" s="207"/>
    </row>
    <row r="7" spans="1:256">
      <c r="B7" s="206" t="s">
        <v>211</v>
      </c>
      <c r="C7" s="206"/>
      <c r="D7" s="206"/>
      <c r="E7" s="206"/>
      <c r="F7" s="206"/>
    </row>
    <row r="9" spans="1:256" ht="18.75">
      <c r="B9" s="192" t="s">
        <v>210</v>
      </c>
    </row>
    <row r="10" spans="1:256">
      <c r="E10" s="186" t="s">
        <v>209</v>
      </c>
      <c r="F10" s="186" t="s">
        <v>208</v>
      </c>
    </row>
    <row r="11" spans="1:256">
      <c r="B11" s="169" t="s">
        <v>207</v>
      </c>
      <c r="E11" s="196">
        <v>2000</v>
      </c>
      <c r="F11" s="170">
        <f>+E11*12</f>
        <v>24000</v>
      </c>
    </row>
    <row r="12" spans="1:256">
      <c r="B12" s="169" t="s">
        <v>206</v>
      </c>
      <c r="E12" s="170">
        <f>+F12/12</f>
        <v>37.5</v>
      </c>
      <c r="F12" s="196">
        <v>450</v>
      </c>
    </row>
    <row r="13" spans="1:256">
      <c r="B13" s="169" t="s">
        <v>205</v>
      </c>
      <c r="E13" s="170">
        <f>+F13/12</f>
        <v>31.666666666666668</v>
      </c>
      <c r="F13" s="196">
        <v>380</v>
      </c>
    </row>
    <row r="14" spans="1:256">
      <c r="B14" s="169" t="s">
        <v>204</v>
      </c>
      <c r="E14" s="170">
        <f>+F14/12</f>
        <v>41.666666666666664</v>
      </c>
      <c r="F14" s="196">
        <v>500</v>
      </c>
    </row>
    <row r="15" spans="1:256">
      <c r="B15" s="169" t="s">
        <v>203</v>
      </c>
      <c r="E15" s="196">
        <v>90</v>
      </c>
      <c r="F15" s="170">
        <f>+E15*12</f>
        <v>1080</v>
      </c>
    </row>
    <row r="16" spans="1:256" ht="15.75" thickBot="1">
      <c r="B16" s="169" t="s">
        <v>202</v>
      </c>
      <c r="E16" s="170">
        <f>+F16/12</f>
        <v>20.833333333333332</v>
      </c>
      <c r="F16" s="196">
        <v>250</v>
      </c>
    </row>
    <row r="17" spans="2:12" ht="15.75" thickBot="1">
      <c r="B17" s="200" t="s">
        <v>201</v>
      </c>
      <c r="C17" s="199"/>
      <c r="D17" s="199"/>
      <c r="E17" s="205">
        <f>SUM(E11:E16)</f>
        <v>2221.6666666666665</v>
      </c>
      <c r="F17" s="198">
        <f>SUM(F11:F16)</f>
        <v>26660</v>
      </c>
    </row>
    <row r="18" spans="2:12" ht="9.75" customHeight="1" thickBot="1">
      <c r="F18" s="170"/>
      <c r="L18" s="203"/>
    </row>
    <row r="19" spans="2:12" ht="15.75" thickBot="1">
      <c r="B19" s="200" t="s">
        <v>200</v>
      </c>
      <c r="C19" s="199"/>
      <c r="D19" s="199"/>
      <c r="E19" s="204">
        <v>1500</v>
      </c>
      <c r="F19" s="198">
        <f>+E19*12</f>
        <v>18000</v>
      </c>
      <c r="L19" s="203"/>
    </row>
    <row r="20" spans="2:12" ht="9" customHeight="1" thickBot="1">
      <c r="F20" s="170"/>
    </row>
    <row r="21" spans="2:12" ht="15.75" thickBot="1">
      <c r="B21" s="190" t="s">
        <v>199</v>
      </c>
      <c r="C21" s="202"/>
      <c r="D21" s="202"/>
      <c r="E21" s="201">
        <f>+E17-E19</f>
        <v>721.66666666666652</v>
      </c>
      <c r="F21" s="187">
        <f>+E21*12</f>
        <v>8659.9999999999982</v>
      </c>
    </row>
    <row r="22" spans="2:12" ht="21" customHeight="1">
      <c r="F22" s="170"/>
    </row>
    <row r="23" spans="2:12" ht="18.75">
      <c r="B23" s="192" t="s">
        <v>198</v>
      </c>
    </row>
    <row r="24" spans="2:12" ht="8.25" customHeight="1">
      <c r="F24" s="170"/>
    </row>
    <row r="25" spans="2:12">
      <c r="F25" s="186" t="s">
        <v>120</v>
      </c>
    </row>
    <row r="26" spans="2:12">
      <c r="B26" s="169" t="s">
        <v>197</v>
      </c>
      <c r="F26" s="196">
        <v>300000</v>
      </c>
    </row>
    <row r="27" spans="2:12">
      <c r="B27" s="169" t="s">
        <v>196</v>
      </c>
      <c r="F27" s="196">
        <f>+F26*0.07</f>
        <v>21000.000000000004</v>
      </c>
    </row>
    <row r="28" spans="2:12">
      <c r="B28" s="169" t="s">
        <v>195</v>
      </c>
      <c r="F28" s="196">
        <v>500</v>
      </c>
    </row>
    <row r="29" spans="2:12" ht="15.75" thickBot="1">
      <c r="B29" s="169" t="s">
        <v>194</v>
      </c>
      <c r="F29" s="196">
        <v>3000</v>
      </c>
    </row>
    <row r="30" spans="2:12" ht="15.75" thickBot="1">
      <c r="B30" s="200" t="s">
        <v>193</v>
      </c>
      <c r="C30" s="199"/>
      <c r="D30" s="199"/>
      <c r="E30" s="199"/>
      <c r="F30" s="198">
        <f>+F26+F27+F28+F29</f>
        <v>324500</v>
      </c>
    </row>
    <row r="31" spans="2:12" ht="9.75" customHeight="1">
      <c r="F31" s="170"/>
    </row>
    <row r="32" spans="2:12">
      <c r="B32" s="194" t="s">
        <v>192</v>
      </c>
    </row>
    <row r="33" spans="2:6" ht="10.5" customHeight="1" thickBot="1"/>
    <row r="34" spans="2:6" ht="15.75" thickBot="1">
      <c r="D34" s="194" t="s">
        <v>191</v>
      </c>
      <c r="F34" s="197">
        <v>0.03</v>
      </c>
    </row>
    <row r="35" spans="2:6" ht="15.75" thickBot="1"/>
    <row r="36" spans="2:6" ht="15.75" thickBot="1">
      <c r="B36" s="190" t="s">
        <v>190</v>
      </c>
      <c r="C36" s="189"/>
      <c r="D36" s="189"/>
      <c r="E36" s="188"/>
      <c r="F36" s="187">
        <f>+F30*F34</f>
        <v>9735</v>
      </c>
    </row>
    <row r="37" spans="2:6" ht="21" customHeight="1">
      <c r="F37" s="170"/>
    </row>
    <row r="38" spans="2:6" ht="18.75">
      <c r="B38" s="192" t="s">
        <v>189</v>
      </c>
    </row>
    <row r="39" spans="2:6" ht="8.25" customHeight="1"/>
    <row r="40" spans="2:6">
      <c r="F40" s="186" t="s">
        <v>120</v>
      </c>
    </row>
    <row r="41" spans="2:6">
      <c r="B41" s="169" t="s">
        <v>188</v>
      </c>
      <c r="F41" s="196">
        <f>600*12</f>
        <v>7200</v>
      </c>
    </row>
    <row r="42" spans="2:6">
      <c r="B42" s="169" t="s">
        <v>187</v>
      </c>
      <c r="F42" s="196">
        <v>450</v>
      </c>
    </row>
    <row r="43" spans="2:6">
      <c r="B43" s="194" t="s">
        <v>186</v>
      </c>
      <c r="C43" s="194"/>
      <c r="D43" s="194"/>
      <c r="E43" s="195"/>
      <c r="F43" s="195">
        <f>+F41+F42</f>
        <v>7650</v>
      </c>
    </row>
    <row r="44" spans="2:6" ht="8.25" customHeight="1"/>
    <row r="45" spans="2:6">
      <c r="B45" s="194" t="s">
        <v>185</v>
      </c>
      <c r="F45" s="193">
        <v>0.28000000000000003</v>
      </c>
    </row>
    <row r="46" spans="2:6" ht="9" customHeight="1" thickBot="1"/>
    <row r="47" spans="2:6" ht="15.75" thickBot="1">
      <c r="B47" s="190" t="s">
        <v>184</v>
      </c>
      <c r="C47" s="189"/>
      <c r="D47" s="189"/>
      <c r="E47" s="188"/>
      <c r="F47" s="187">
        <f>+F45*F43</f>
        <v>2142</v>
      </c>
    </row>
    <row r="48" spans="2:6" ht="21" customHeight="1">
      <c r="F48" s="170"/>
    </row>
    <row r="49" spans="2:7" ht="18.75">
      <c r="B49" s="192" t="s">
        <v>183</v>
      </c>
    </row>
    <row r="50" spans="2:7">
      <c r="F50" s="186" t="s">
        <v>120</v>
      </c>
    </row>
    <row r="51" spans="2:7">
      <c r="B51" s="169" t="s">
        <v>182</v>
      </c>
      <c r="F51" s="170">
        <f>+F26</f>
        <v>300000</v>
      </c>
    </row>
    <row r="52" spans="2:7">
      <c r="B52" s="169" t="s">
        <v>181</v>
      </c>
      <c r="F52" s="191">
        <v>0.05</v>
      </c>
    </row>
    <row r="53" spans="2:7" ht="9" customHeight="1" thickBot="1"/>
    <row r="54" spans="2:7" ht="15.75" thickBot="1">
      <c r="B54" s="190" t="s">
        <v>180</v>
      </c>
      <c r="C54" s="189"/>
      <c r="D54" s="189"/>
      <c r="E54" s="188"/>
      <c r="F54" s="187">
        <f>+F51*F52</f>
        <v>15000</v>
      </c>
    </row>
    <row r="56" spans="2:7" ht="15.75" thickBot="1">
      <c r="F56" s="186" t="s">
        <v>120</v>
      </c>
    </row>
    <row r="57" spans="2:7">
      <c r="B57" s="185" t="s">
        <v>179</v>
      </c>
      <c r="C57" s="184"/>
      <c r="D57" s="184"/>
      <c r="E57" s="183"/>
      <c r="F57" s="182">
        <f>+F21+F36</f>
        <v>18395</v>
      </c>
    </row>
    <row r="58" spans="2:7">
      <c r="B58" s="181" t="s">
        <v>178</v>
      </c>
      <c r="C58" s="180"/>
      <c r="D58" s="180"/>
      <c r="E58" s="179"/>
      <c r="F58" s="178">
        <f>+F47+F54</f>
        <v>17142</v>
      </c>
    </row>
    <row r="59" spans="2:7" ht="15.75" thickBot="1">
      <c r="B59" s="177" t="s">
        <v>177</v>
      </c>
      <c r="C59" s="176"/>
      <c r="D59" s="176"/>
      <c r="E59" s="175"/>
      <c r="F59" s="174">
        <f>+F57-F58</f>
        <v>1253</v>
      </c>
      <c r="G59" s="173" t="str">
        <f>IF(F59&gt;0,"MEJOR ALQUILAR", "MEJOR COMPRAR")</f>
        <v>MEJOR ALQUILAR</v>
      </c>
    </row>
    <row r="61" spans="2:7" ht="15.75">
      <c r="B61" s="172" t="s">
        <v>176</v>
      </c>
      <c r="C61" s="171"/>
      <c r="D61" s="171"/>
    </row>
    <row r="62" spans="2:7" ht="15.75">
      <c r="B62" s="172" t="s">
        <v>175</v>
      </c>
      <c r="C62" s="171"/>
      <c r="D62" s="171"/>
    </row>
  </sheetData>
  <mergeCells count="2">
    <mergeCell ref="B6:F6"/>
    <mergeCell ref="B7:F7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zoomScale="104" workbookViewId="0"/>
  </sheetViews>
  <sheetFormatPr defaultColWidth="14.42578125" defaultRowHeight="15" customHeight="1"/>
  <cols>
    <col min="1" max="1" width="3.42578125" customWidth="1"/>
    <col min="2" max="2" width="59.140625" customWidth="1"/>
    <col min="3" max="3" width="13" customWidth="1"/>
    <col min="4" max="4" width="7.5703125" customWidth="1"/>
    <col min="5" max="5" width="3.7109375" customWidth="1"/>
    <col min="6" max="6" width="22.85546875" customWidth="1"/>
    <col min="7" max="7" width="13.140625" customWidth="1"/>
    <col min="8" max="8" width="10.42578125" customWidth="1"/>
    <col min="9" max="26" width="10.7109375" customWidth="1"/>
  </cols>
  <sheetData>
    <row r="1" spans="1:26" ht="14.25" customHeight="1">
      <c r="A1" s="1"/>
      <c r="B1" s="46" t="s">
        <v>54</v>
      </c>
      <c r="C1" s="2"/>
      <c r="D1" s="2"/>
      <c r="E1" s="1"/>
      <c r="F1" s="1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3" t="s">
        <v>55</v>
      </c>
      <c r="C2" s="2"/>
      <c r="D2" s="2"/>
      <c r="E2" s="1"/>
      <c r="F2" s="1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7" t="s">
        <v>56</v>
      </c>
      <c r="C3" s="5"/>
      <c r="D3" s="2"/>
      <c r="E3" s="6"/>
      <c r="F3" s="7" t="s">
        <v>57</v>
      </c>
      <c r="G3" s="7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1" t="s">
        <v>58</v>
      </c>
      <c r="C4" s="47">
        <v>100000</v>
      </c>
      <c r="D4" s="2"/>
      <c r="E4" s="1"/>
      <c r="F4" s="28" t="s">
        <v>59</v>
      </c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1" t="s">
        <v>60</v>
      </c>
      <c r="C5" s="14" t="s">
        <v>32</v>
      </c>
      <c r="D5" s="6">
        <f>IF(C5="","",VLOOKUP(C5,F6:G23,2,FALSE))</f>
        <v>0.08</v>
      </c>
      <c r="E5" s="1"/>
      <c r="F5" s="9" t="s">
        <v>5</v>
      </c>
      <c r="G5" s="10" t="s">
        <v>6</v>
      </c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1"/>
      <c r="C6" s="13">
        <f>C4*D5</f>
        <v>8000</v>
      </c>
      <c r="D6" s="2"/>
      <c r="E6" s="1"/>
      <c r="F6" s="1" t="s">
        <v>9</v>
      </c>
      <c r="G6" s="6">
        <v>0.1</v>
      </c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1" t="s">
        <v>10</v>
      </c>
      <c r="C7" s="13">
        <f>C4*D7</f>
        <v>1500</v>
      </c>
      <c r="D7" s="6">
        <v>1.4999999999999999E-2</v>
      </c>
      <c r="E7" s="1"/>
      <c r="F7" s="15" t="s">
        <v>61</v>
      </c>
      <c r="G7" s="6">
        <v>7.0000000000000007E-2</v>
      </c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"/>
      <c r="B8" s="21" t="s">
        <v>12</v>
      </c>
      <c r="C8" s="48">
        <f>C4*D8</f>
        <v>2000</v>
      </c>
      <c r="D8" s="17">
        <v>0.02</v>
      </c>
      <c r="E8" s="1"/>
      <c r="F8" s="15" t="s">
        <v>11</v>
      </c>
      <c r="G8" s="6">
        <v>8.5000000000000006E-2</v>
      </c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"/>
      <c r="B9" s="20" t="s">
        <v>62</v>
      </c>
      <c r="C9" s="49">
        <f>C6+C7</f>
        <v>9500</v>
      </c>
      <c r="D9" s="13"/>
      <c r="E9" s="1"/>
      <c r="F9" s="15" t="s">
        <v>13</v>
      </c>
      <c r="G9" s="6">
        <v>0.08</v>
      </c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1"/>
      <c r="C10" s="2"/>
      <c r="D10" s="2"/>
      <c r="E10" s="1"/>
      <c r="F10" s="15" t="s">
        <v>8</v>
      </c>
      <c r="G10" s="6">
        <v>0.08</v>
      </c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7" t="s">
        <v>18</v>
      </c>
      <c r="C11" s="5"/>
      <c r="D11" s="2"/>
      <c r="E11" s="1"/>
      <c r="F11" s="15" t="s">
        <v>16</v>
      </c>
      <c r="G11" s="6">
        <v>6.5000000000000002E-2</v>
      </c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/>
      <c r="B12" s="1" t="s">
        <v>20</v>
      </c>
      <c r="C12" s="13">
        <v>350</v>
      </c>
      <c r="D12" s="2"/>
      <c r="E12" s="1"/>
      <c r="F12" s="15" t="s">
        <v>17</v>
      </c>
      <c r="G12" s="6">
        <v>0.08</v>
      </c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"/>
      <c r="B13" s="1" t="s">
        <v>22</v>
      </c>
      <c r="C13" s="13">
        <v>400</v>
      </c>
      <c r="D13" s="2"/>
      <c r="E13" s="1"/>
      <c r="F13" s="15" t="s">
        <v>19</v>
      </c>
      <c r="G13" s="6">
        <v>0.09</v>
      </c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1" t="s">
        <v>63</v>
      </c>
      <c r="C14" s="19">
        <v>80000</v>
      </c>
      <c r="D14" s="2"/>
      <c r="E14" s="1"/>
      <c r="F14" s="15" t="s">
        <v>21</v>
      </c>
      <c r="G14" s="6">
        <v>0.08</v>
      </c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21" t="s">
        <v>24</v>
      </c>
      <c r="C15" s="22">
        <f>C14*D15</f>
        <v>800</v>
      </c>
      <c r="D15" s="17">
        <v>0.01</v>
      </c>
      <c r="E15" s="1"/>
      <c r="F15" s="15" t="s">
        <v>23</v>
      </c>
      <c r="G15" s="6">
        <v>0.1</v>
      </c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20" t="s">
        <v>64</v>
      </c>
      <c r="C16" s="50">
        <f>C8+C9+C12+C13+C15</f>
        <v>13050</v>
      </c>
      <c r="D16" s="2"/>
      <c r="E16" s="1"/>
      <c r="F16" s="15" t="s">
        <v>25</v>
      </c>
      <c r="G16" s="6">
        <v>0.08</v>
      </c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 t="s">
        <v>65</v>
      </c>
      <c r="C17" s="13">
        <f>C4-C14</f>
        <v>20000</v>
      </c>
      <c r="D17" s="2"/>
      <c r="E17" s="1"/>
      <c r="F17" s="15" t="s">
        <v>27</v>
      </c>
      <c r="G17" s="6">
        <v>0.1</v>
      </c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20" t="s">
        <v>66</v>
      </c>
      <c r="C18" s="50">
        <f>C17+C9</f>
        <v>29500</v>
      </c>
      <c r="D18" s="2"/>
      <c r="E18" s="1"/>
      <c r="F18" s="15" t="s">
        <v>28</v>
      </c>
      <c r="G18" s="6">
        <v>7.0000000000000007E-2</v>
      </c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20" t="s">
        <v>67</v>
      </c>
      <c r="C19" s="49">
        <f>C17+C16</f>
        <v>33050</v>
      </c>
      <c r="D19" s="2"/>
      <c r="E19" s="1"/>
      <c r="F19" s="15" t="s">
        <v>30</v>
      </c>
      <c r="G19" s="6">
        <v>0.06</v>
      </c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2"/>
      <c r="D20" s="2"/>
      <c r="E20" s="1"/>
      <c r="F20" s="15" t="s">
        <v>32</v>
      </c>
      <c r="G20" s="6">
        <v>0.08</v>
      </c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46" t="s">
        <v>68</v>
      </c>
      <c r="C21" s="51"/>
      <c r="D21" s="2"/>
      <c r="E21" s="1"/>
      <c r="F21" s="15" t="s">
        <v>34</v>
      </c>
      <c r="G21" s="6">
        <v>0.06</v>
      </c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 t="s">
        <v>69</v>
      </c>
      <c r="C22" s="19">
        <v>30000</v>
      </c>
      <c r="D22" s="6">
        <f>IF(C23="","",VLOOKUP(C23,F6:G23,2,FALSE))</f>
        <v>7.0000000000000007E-2</v>
      </c>
      <c r="E22" s="1"/>
      <c r="F22" s="15" t="s">
        <v>36</v>
      </c>
      <c r="G22" s="6">
        <v>7.0000000000000007E-2</v>
      </c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 t="s">
        <v>70</v>
      </c>
      <c r="C23" s="14" t="s">
        <v>61</v>
      </c>
      <c r="D23" s="2"/>
      <c r="E23" s="1"/>
      <c r="F23" s="15" t="s">
        <v>38</v>
      </c>
      <c r="G23" s="6">
        <v>0.1</v>
      </c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 t="s">
        <v>10</v>
      </c>
      <c r="C24" s="6">
        <v>1.4999999999999999E-2</v>
      </c>
      <c r="D24" s="2"/>
      <c r="E24" s="1"/>
      <c r="F24" s="21"/>
      <c r="G24" s="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 t="s">
        <v>71</v>
      </c>
      <c r="C25" s="17">
        <v>0.1</v>
      </c>
      <c r="D25" s="2"/>
      <c r="E25" s="1"/>
      <c r="F25" s="5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 t="s">
        <v>72</v>
      </c>
      <c r="C26" s="17">
        <v>0.01</v>
      </c>
      <c r="D26" s="2"/>
      <c r="E26" s="1"/>
      <c r="F26" s="5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21" t="s">
        <v>24</v>
      </c>
      <c r="C27" s="17">
        <v>0</v>
      </c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20" t="s">
        <v>73</v>
      </c>
      <c r="C28" s="53">
        <f>C22/(D22+C24+C25+C26+C27)</f>
        <v>153846.15384615384</v>
      </c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2"/>
      <c r="D29" s="2"/>
      <c r="E29" s="1"/>
      <c r="F29" s="1"/>
      <c r="G29" s="2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2"/>
      <c r="C30" s="2"/>
      <c r="D30" s="2"/>
      <c r="E30" s="1"/>
      <c r="F30" s="1"/>
      <c r="G30" s="2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9" customHeight="1">
      <c r="A31" s="1"/>
      <c r="B31" s="1"/>
      <c r="C31" s="2"/>
      <c r="D31" s="2"/>
      <c r="E31" s="1"/>
      <c r="F31" s="1"/>
      <c r="G31" s="2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2"/>
      <c r="C32" s="2"/>
      <c r="D32" s="2"/>
      <c r="E32" s="1"/>
      <c r="F32" s="1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9.75" customHeight="1">
      <c r="A33" s="1"/>
      <c r="B33" s="1"/>
      <c r="C33" s="2"/>
      <c r="D33" s="2"/>
      <c r="E33" s="1"/>
      <c r="F33" s="1"/>
      <c r="G33" s="2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2"/>
      <c r="C34" s="2"/>
      <c r="D34" s="2"/>
      <c r="E34" s="1"/>
      <c r="F34" s="1"/>
      <c r="G34" s="2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2"/>
      <c r="D35" s="2"/>
      <c r="E35" s="1"/>
      <c r="F35" s="1"/>
      <c r="G35" s="2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2"/>
      <c r="D36" s="2"/>
      <c r="E36" s="1"/>
      <c r="F36" s="1"/>
      <c r="G36" s="2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2"/>
      <c r="D37" s="2"/>
      <c r="E37" s="1"/>
      <c r="F37" s="1"/>
      <c r="G37" s="2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2"/>
      <c r="D38" s="2"/>
      <c r="E38" s="1"/>
      <c r="F38" s="1"/>
      <c r="G38" s="2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2"/>
      <c r="D39" s="2"/>
      <c r="E39" s="1"/>
      <c r="F39" s="1"/>
      <c r="G39" s="2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2"/>
      <c r="D40" s="2"/>
      <c r="E40" s="1"/>
      <c r="F40" s="1"/>
      <c r="G40" s="2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2"/>
      <c r="D41" s="2"/>
      <c r="E41" s="1"/>
      <c r="F41" s="1"/>
      <c r="G41" s="2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2"/>
      <c r="D42" s="2"/>
      <c r="E42" s="1"/>
      <c r="F42" s="1"/>
      <c r="G42" s="2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2"/>
      <c r="D43" s="2"/>
      <c r="E43" s="1"/>
      <c r="F43" s="1"/>
      <c r="G43" s="2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2"/>
      <c r="D44" s="2"/>
      <c r="E44" s="1"/>
      <c r="F44" s="1"/>
      <c r="G44" s="2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2"/>
      <c r="D45" s="2"/>
      <c r="E45" s="1"/>
      <c r="F45" s="1"/>
      <c r="G45" s="2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2"/>
      <c r="D46" s="2"/>
      <c r="E46" s="1"/>
      <c r="F46" s="1"/>
      <c r="G46" s="2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2"/>
      <c r="D47" s="2"/>
      <c r="E47" s="1"/>
      <c r="F47" s="1"/>
      <c r="G47" s="2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2"/>
      <c r="D48" s="2"/>
      <c r="E48" s="1"/>
      <c r="F48" s="1"/>
      <c r="G48" s="2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2"/>
      <c r="D49" s="2"/>
      <c r="E49" s="1"/>
      <c r="F49" s="1"/>
      <c r="G49" s="2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2"/>
      <c r="D50" s="2"/>
      <c r="E50" s="1"/>
      <c r="F50" s="1"/>
      <c r="G50" s="2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2"/>
      <c r="D51" s="2"/>
      <c r="E51" s="1"/>
      <c r="F51" s="1"/>
      <c r="G51" s="2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2"/>
      <c r="D52" s="2"/>
      <c r="E52" s="1"/>
      <c r="F52" s="1"/>
      <c r="G52" s="2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2"/>
      <c r="D53" s="2"/>
      <c r="E53" s="1"/>
      <c r="F53" s="1"/>
      <c r="G53" s="2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2"/>
      <c r="D54" s="2"/>
      <c r="E54" s="1"/>
      <c r="F54" s="1"/>
      <c r="G54" s="2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2"/>
      <c r="D55" s="2"/>
      <c r="E55" s="1"/>
      <c r="F55" s="1"/>
      <c r="G55" s="2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2"/>
      <c r="D56" s="2"/>
      <c r="E56" s="1"/>
      <c r="F56" s="1"/>
      <c r="G56" s="2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2"/>
      <c r="D57" s="2"/>
      <c r="E57" s="1"/>
      <c r="F57" s="1"/>
      <c r="G57" s="2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2"/>
      <c r="D58" s="2"/>
      <c r="E58" s="1"/>
      <c r="F58" s="1"/>
      <c r="G58" s="2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2"/>
      <c r="D59" s="2"/>
      <c r="E59" s="1"/>
      <c r="F59" s="1"/>
      <c r="G59" s="2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2"/>
      <c r="D60" s="2"/>
      <c r="E60" s="1"/>
      <c r="F60" s="1"/>
      <c r="G60" s="2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2"/>
      <c r="D61" s="2"/>
      <c r="E61" s="1"/>
      <c r="F61" s="1"/>
      <c r="G61" s="2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2"/>
      <c r="D62" s="2"/>
      <c r="E62" s="1"/>
      <c r="F62" s="1"/>
      <c r="G62" s="2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2"/>
      <c r="D63" s="2"/>
      <c r="E63" s="1"/>
      <c r="F63" s="1"/>
      <c r="G63" s="2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2"/>
      <c r="D64" s="2"/>
      <c r="E64" s="1"/>
      <c r="F64" s="1"/>
      <c r="G64" s="2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2"/>
      <c r="D65" s="2"/>
      <c r="E65" s="1"/>
      <c r="F65" s="1"/>
      <c r="G65" s="2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2"/>
      <c r="D66" s="2"/>
      <c r="E66" s="1"/>
      <c r="F66" s="1"/>
      <c r="G66" s="2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2"/>
      <c r="D67" s="2"/>
      <c r="E67" s="1"/>
      <c r="F67" s="1"/>
      <c r="G67" s="2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2"/>
      <c r="D68" s="2"/>
      <c r="E68" s="1"/>
      <c r="F68" s="1"/>
      <c r="G68" s="2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2"/>
      <c r="D69" s="2"/>
      <c r="E69" s="1"/>
      <c r="F69" s="1"/>
      <c r="G69" s="2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2"/>
      <c r="D70" s="2"/>
      <c r="E70" s="1"/>
      <c r="F70" s="1"/>
      <c r="G70" s="2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2"/>
      <c r="D71" s="2"/>
      <c r="E71" s="1"/>
      <c r="F71" s="1"/>
      <c r="G71" s="2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2"/>
      <c r="D72" s="2"/>
      <c r="E72" s="1"/>
      <c r="F72" s="1"/>
      <c r="G72" s="2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2"/>
      <c r="D73" s="2"/>
      <c r="E73" s="1"/>
      <c r="F73" s="1"/>
      <c r="G73" s="2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2"/>
      <c r="D74" s="2"/>
      <c r="E74" s="1"/>
      <c r="F74" s="1"/>
      <c r="G74" s="2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2"/>
      <c r="D75" s="2"/>
      <c r="E75" s="1"/>
      <c r="F75" s="1"/>
      <c r="G75" s="2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2"/>
      <c r="D76" s="2"/>
      <c r="E76" s="1"/>
      <c r="F76" s="1"/>
      <c r="G76" s="2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2"/>
      <c r="D77" s="2"/>
      <c r="E77" s="1"/>
      <c r="F77" s="1"/>
      <c r="G77" s="2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2"/>
      <c r="D78" s="2"/>
      <c r="E78" s="1"/>
      <c r="F78" s="1"/>
      <c r="G78" s="2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2"/>
      <c r="D79" s="2"/>
      <c r="E79" s="1"/>
      <c r="F79" s="1"/>
      <c r="G79" s="2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2"/>
      <c r="D80" s="2"/>
      <c r="E80" s="1"/>
      <c r="F80" s="1"/>
      <c r="G80" s="2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2"/>
      <c r="D81" s="2"/>
      <c r="E81" s="1"/>
      <c r="F81" s="1"/>
      <c r="G81" s="2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2"/>
      <c r="D82" s="2"/>
      <c r="E82" s="1"/>
      <c r="F82" s="1"/>
      <c r="G82" s="2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2"/>
      <c r="D83" s="2"/>
      <c r="E83" s="1"/>
      <c r="F83" s="1"/>
      <c r="G83" s="2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2"/>
      <c r="D84" s="2"/>
      <c r="E84" s="1"/>
      <c r="F84" s="1"/>
      <c r="G84" s="2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2"/>
      <c r="D85" s="2"/>
      <c r="E85" s="1"/>
      <c r="F85" s="1"/>
      <c r="G85" s="2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2"/>
      <c r="D86" s="2"/>
      <c r="E86" s="1"/>
      <c r="F86" s="1"/>
      <c r="G86" s="2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2"/>
      <c r="D87" s="2"/>
      <c r="E87" s="1"/>
      <c r="F87" s="1"/>
      <c r="G87" s="2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2"/>
      <c r="D88" s="2"/>
      <c r="E88" s="1"/>
      <c r="F88" s="1"/>
      <c r="G88" s="2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2"/>
      <c r="D89" s="2"/>
      <c r="E89" s="1"/>
      <c r="F89" s="1"/>
      <c r="G89" s="2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2"/>
      <c r="D90" s="2"/>
      <c r="E90" s="1"/>
      <c r="F90" s="1"/>
      <c r="G90" s="2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2"/>
      <c r="D91" s="2"/>
      <c r="E91" s="1"/>
      <c r="F91" s="1"/>
      <c r="G91" s="2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2"/>
      <c r="D92" s="2"/>
      <c r="E92" s="1"/>
      <c r="F92" s="1"/>
      <c r="G92" s="2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2"/>
      <c r="D93" s="2"/>
      <c r="E93" s="1"/>
      <c r="F93" s="1"/>
      <c r="G93" s="2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2"/>
      <c r="D94" s="2"/>
      <c r="E94" s="1"/>
      <c r="F94" s="1"/>
      <c r="G94" s="2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2"/>
      <c r="D95" s="2"/>
      <c r="E95" s="1"/>
      <c r="F95" s="1"/>
      <c r="G95" s="2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2"/>
      <c r="D96" s="2"/>
      <c r="E96" s="1"/>
      <c r="F96" s="1"/>
      <c r="G96" s="2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2"/>
      <c r="D97" s="2"/>
      <c r="E97" s="1"/>
      <c r="F97" s="1"/>
      <c r="G97" s="2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2"/>
      <c r="D98" s="2"/>
      <c r="E98" s="1"/>
      <c r="F98" s="1"/>
      <c r="G98" s="2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2"/>
      <c r="D99" s="2"/>
      <c r="E99" s="1"/>
      <c r="F99" s="1"/>
      <c r="G99" s="2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2"/>
      <c r="D100" s="2"/>
      <c r="E100" s="1"/>
      <c r="F100" s="1"/>
      <c r="G100" s="2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2"/>
      <c r="D101" s="2"/>
      <c r="E101" s="1"/>
      <c r="F101" s="1"/>
      <c r="G101" s="2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2"/>
      <c r="D102" s="2"/>
      <c r="E102" s="1"/>
      <c r="F102" s="1"/>
      <c r="G102" s="2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2"/>
      <c r="D103" s="2"/>
      <c r="E103" s="1"/>
      <c r="F103" s="1"/>
      <c r="G103" s="2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2"/>
      <c r="D104" s="2"/>
      <c r="E104" s="1"/>
      <c r="F104" s="1"/>
      <c r="G104" s="2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2"/>
      <c r="D105" s="2"/>
      <c r="E105" s="1"/>
      <c r="F105" s="1"/>
      <c r="G105" s="2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2"/>
      <c r="D106" s="2"/>
      <c r="E106" s="1"/>
      <c r="F106" s="1"/>
      <c r="G106" s="2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2"/>
      <c r="D107" s="2"/>
      <c r="E107" s="1"/>
      <c r="F107" s="1"/>
      <c r="G107" s="2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2"/>
      <c r="D108" s="2"/>
      <c r="E108" s="1"/>
      <c r="F108" s="1"/>
      <c r="G108" s="2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2"/>
      <c r="D109" s="2"/>
      <c r="E109" s="1"/>
      <c r="F109" s="1"/>
      <c r="G109" s="2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2"/>
      <c r="D110" s="2"/>
      <c r="E110" s="1"/>
      <c r="F110" s="1"/>
      <c r="G110" s="2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2"/>
      <c r="D111" s="2"/>
      <c r="E111" s="1"/>
      <c r="F111" s="1"/>
      <c r="G111" s="2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2"/>
      <c r="D112" s="2"/>
      <c r="E112" s="1"/>
      <c r="F112" s="1"/>
      <c r="G112" s="2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2"/>
      <c r="D113" s="2"/>
      <c r="E113" s="1"/>
      <c r="F113" s="1"/>
      <c r="G113" s="2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2"/>
      <c r="D114" s="2"/>
      <c r="E114" s="1"/>
      <c r="F114" s="1"/>
      <c r="G114" s="2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2"/>
      <c r="D115" s="2"/>
      <c r="E115" s="1"/>
      <c r="F115" s="1"/>
      <c r="G115" s="2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2"/>
      <c r="D116" s="2"/>
      <c r="E116" s="1"/>
      <c r="F116" s="1"/>
      <c r="G116" s="2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2"/>
      <c r="D117" s="2"/>
      <c r="E117" s="1"/>
      <c r="F117" s="1"/>
      <c r="G117" s="2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2"/>
      <c r="D118" s="2"/>
      <c r="E118" s="1"/>
      <c r="F118" s="1"/>
      <c r="G118" s="2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2"/>
      <c r="D119" s="2"/>
      <c r="E119" s="1"/>
      <c r="F119" s="1"/>
      <c r="G119" s="2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2"/>
      <c r="D120" s="2"/>
      <c r="E120" s="1"/>
      <c r="F120" s="1"/>
      <c r="G120" s="2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2"/>
      <c r="D121" s="2"/>
      <c r="E121" s="1"/>
      <c r="F121" s="1"/>
      <c r="G121" s="2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2"/>
      <c r="D122" s="2"/>
      <c r="E122" s="1"/>
      <c r="F122" s="1"/>
      <c r="G122" s="2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2"/>
      <c r="D123" s="2"/>
      <c r="E123" s="1"/>
      <c r="F123" s="1"/>
      <c r="G123" s="2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2"/>
      <c r="D124" s="2"/>
      <c r="E124" s="1"/>
      <c r="F124" s="1"/>
      <c r="G124" s="2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2"/>
      <c r="D125" s="2"/>
      <c r="E125" s="1"/>
      <c r="F125" s="1"/>
      <c r="G125" s="2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2"/>
      <c r="D126" s="2"/>
      <c r="E126" s="1"/>
      <c r="F126" s="1"/>
      <c r="G126" s="2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2"/>
      <c r="D127" s="2"/>
      <c r="E127" s="1"/>
      <c r="F127" s="1"/>
      <c r="G127" s="2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2"/>
      <c r="D128" s="2"/>
      <c r="E128" s="1"/>
      <c r="F128" s="1"/>
      <c r="G128" s="2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2"/>
      <c r="D129" s="2"/>
      <c r="E129" s="1"/>
      <c r="F129" s="1"/>
      <c r="G129" s="2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2"/>
      <c r="D130" s="2"/>
      <c r="E130" s="1"/>
      <c r="F130" s="1"/>
      <c r="G130" s="2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2"/>
      <c r="D131" s="2"/>
      <c r="E131" s="1"/>
      <c r="F131" s="1"/>
      <c r="G131" s="2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2"/>
      <c r="D132" s="2"/>
      <c r="E132" s="1"/>
      <c r="F132" s="1"/>
      <c r="G132" s="2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2"/>
      <c r="D133" s="2"/>
      <c r="E133" s="1"/>
      <c r="F133" s="1"/>
      <c r="G133" s="2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2"/>
      <c r="D134" s="2"/>
      <c r="E134" s="1"/>
      <c r="F134" s="1"/>
      <c r="G134" s="2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2"/>
      <c r="D135" s="2"/>
      <c r="E135" s="1"/>
      <c r="F135" s="1"/>
      <c r="G135" s="2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2"/>
      <c r="D136" s="2"/>
      <c r="E136" s="1"/>
      <c r="F136" s="1"/>
      <c r="G136" s="2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2"/>
      <c r="D137" s="2"/>
      <c r="E137" s="1"/>
      <c r="F137" s="1"/>
      <c r="G137" s="2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2"/>
      <c r="D138" s="2"/>
      <c r="E138" s="1"/>
      <c r="F138" s="1"/>
      <c r="G138" s="2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2"/>
      <c r="D139" s="2"/>
      <c r="E139" s="1"/>
      <c r="F139" s="1"/>
      <c r="G139" s="2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2"/>
      <c r="D140" s="2"/>
      <c r="E140" s="1"/>
      <c r="F140" s="1"/>
      <c r="G140" s="2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2"/>
      <c r="D141" s="2"/>
      <c r="E141" s="1"/>
      <c r="F141" s="1"/>
      <c r="G141" s="2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2"/>
      <c r="D142" s="2"/>
      <c r="E142" s="1"/>
      <c r="F142" s="1"/>
      <c r="G142" s="2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2"/>
      <c r="D143" s="2"/>
      <c r="E143" s="1"/>
      <c r="F143" s="1"/>
      <c r="G143" s="2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2"/>
      <c r="D144" s="2"/>
      <c r="E144" s="1"/>
      <c r="F144" s="1"/>
      <c r="G144" s="2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2"/>
      <c r="D145" s="2"/>
      <c r="E145" s="1"/>
      <c r="F145" s="1"/>
      <c r="G145" s="2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2"/>
      <c r="D146" s="2"/>
      <c r="E146" s="1"/>
      <c r="F146" s="1"/>
      <c r="G146" s="2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2"/>
      <c r="D147" s="2"/>
      <c r="E147" s="1"/>
      <c r="F147" s="1"/>
      <c r="G147" s="2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2"/>
      <c r="D148" s="2"/>
      <c r="E148" s="1"/>
      <c r="F148" s="1"/>
      <c r="G148" s="2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2"/>
      <c r="D149" s="2"/>
      <c r="E149" s="1"/>
      <c r="F149" s="1"/>
      <c r="G149" s="2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2"/>
      <c r="D150" s="2"/>
      <c r="E150" s="1"/>
      <c r="F150" s="1"/>
      <c r="G150" s="2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2"/>
      <c r="D151" s="2"/>
      <c r="E151" s="1"/>
      <c r="F151" s="1"/>
      <c r="G151" s="2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2"/>
      <c r="D152" s="2"/>
      <c r="E152" s="1"/>
      <c r="F152" s="1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2"/>
      <c r="D153" s="2"/>
      <c r="E153" s="1"/>
      <c r="F153" s="1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2"/>
      <c r="D154" s="2"/>
      <c r="E154" s="1"/>
      <c r="F154" s="1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2"/>
      <c r="D155" s="2"/>
      <c r="E155" s="1"/>
      <c r="F155" s="1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2"/>
      <c r="D156" s="2"/>
      <c r="E156" s="1"/>
      <c r="F156" s="1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2"/>
      <c r="D157" s="2"/>
      <c r="E157" s="1"/>
      <c r="F157" s="1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2"/>
      <c r="D158" s="2"/>
      <c r="E158" s="1"/>
      <c r="F158" s="1"/>
      <c r="G158" s="2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2"/>
      <c r="D159" s="2"/>
      <c r="E159" s="1"/>
      <c r="F159" s="1"/>
      <c r="G159" s="2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2"/>
      <c r="D160" s="2"/>
      <c r="E160" s="1"/>
      <c r="F160" s="1"/>
      <c r="G160" s="2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2"/>
      <c r="D161" s="2"/>
      <c r="E161" s="1"/>
      <c r="F161" s="1"/>
      <c r="G161" s="2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2"/>
      <c r="D162" s="2"/>
      <c r="E162" s="1"/>
      <c r="F162" s="1"/>
      <c r="G162" s="2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2"/>
      <c r="D163" s="2"/>
      <c r="E163" s="1"/>
      <c r="F163" s="1"/>
      <c r="G163" s="2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2"/>
      <c r="D164" s="2"/>
      <c r="E164" s="1"/>
      <c r="F164" s="1"/>
      <c r="G164" s="2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2"/>
      <c r="D165" s="2"/>
      <c r="E165" s="1"/>
      <c r="F165" s="1"/>
      <c r="G165" s="2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2"/>
      <c r="D166" s="2"/>
      <c r="E166" s="1"/>
      <c r="F166" s="1"/>
      <c r="G166" s="2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2"/>
      <c r="D167" s="2"/>
      <c r="E167" s="1"/>
      <c r="F167" s="1"/>
      <c r="G167" s="2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2"/>
      <c r="D168" s="2"/>
      <c r="E168" s="1"/>
      <c r="F168" s="1"/>
      <c r="G168" s="2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2"/>
      <c r="D169" s="2"/>
      <c r="E169" s="1"/>
      <c r="F169" s="1"/>
      <c r="G169" s="2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2"/>
      <c r="D170" s="2"/>
      <c r="E170" s="1"/>
      <c r="F170" s="1"/>
      <c r="G170" s="2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2"/>
      <c r="D171" s="2"/>
      <c r="E171" s="1"/>
      <c r="F171" s="1"/>
      <c r="G171" s="2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2"/>
      <c r="D172" s="2"/>
      <c r="E172" s="1"/>
      <c r="F172" s="1"/>
      <c r="G172" s="2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2"/>
      <c r="D173" s="2"/>
      <c r="E173" s="1"/>
      <c r="F173" s="1"/>
      <c r="G173" s="2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2"/>
      <c r="D174" s="2"/>
      <c r="E174" s="1"/>
      <c r="F174" s="1"/>
      <c r="G174" s="2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2"/>
      <c r="D175" s="2"/>
      <c r="E175" s="1"/>
      <c r="F175" s="1"/>
      <c r="G175" s="2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2"/>
      <c r="D176" s="2"/>
      <c r="E176" s="1"/>
      <c r="F176" s="1"/>
      <c r="G176" s="2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2"/>
      <c r="D177" s="2"/>
      <c r="E177" s="1"/>
      <c r="F177" s="1"/>
      <c r="G177" s="2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2"/>
      <c r="D178" s="2"/>
      <c r="E178" s="1"/>
      <c r="F178" s="1"/>
      <c r="G178" s="2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2"/>
      <c r="D179" s="2"/>
      <c r="E179" s="1"/>
      <c r="F179" s="1"/>
      <c r="G179" s="2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2"/>
      <c r="D180" s="2"/>
      <c r="E180" s="1"/>
      <c r="F180" s="1"/>
      <c r="G180" s="2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2"/>
      <c r="D181" s="2"/>
      <c r="E181" s="1"/>
      <c r="F181" s="1"/>
      <c r="G181" s="2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2"/>
      <c r="D182" s="2"/>
      <c r="E182" s="1"/>
      <c r="F182" s="1"/>
      <c r="G182" s="2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2"/>
      <c r="D183" s="2"/>
      <c r="E183" s="1"/>
      <c r="F183" s="1"/>
      <c r="G183" s="2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2"/>
      <c r="D184" s="2"/>
      <c r="E184" s="1"/>
      <c r="F184" s="1"/>
      <c r="G184" s="2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2"/>
      <c r="D185" s="2"/>
      <c r="E185" s="1"/>
      <c r="F185" s="1"/>
      <c r="G185" s="2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2"/>
      <c r="D186" s="2"/>
      <c r="E186" s="1"/>
      <c r="F186" s="1"/>
      <c r="G186" s="2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2"/>
      <c r="D187" s="2"/>
      <c r="E187" s="1"/>
      <c r="F187" s="1"/>
      <c r="G187" s="2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2"/>
      <c r="D188" s="2"/>
      <c r="E188" s="1"/>
      <c r="F188" s="1"/>
      <c r="G188" s="2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2"/>
      <c r="D189" s="2"/>
      <c r="E189" s="1"/>
      <c r="F189" s="1"/>
      <c r="G189" s="2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2"/>
      <c r="D190" s="2"/>
      <c r="E190" s="1"/>
      <c r="F190" s="1"/>
      <c r="G190" s="2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2"/>
      <c r="D191" s="2"/>
      <c r="E191" s="1"/>
      <c r="F191" s="1"/>
      <c r="G191" s="2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2"/>
      <c r="D192" s="2"/>
      <c r="E192" s="1"/>
      <c r="F192" s="1"/>
      <c r="G192" s="2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2"/>
      <c r="D193" s="2"/>
      <c r="E193" s="1"/>
      <c r="F193" s="1"/>
      <c r="G193" s="2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2"/>
      <c r="D194" s="2"/>
      <c r="E194" s="1"/>
      <c r="F194" s="1"/>
      <c r="G194" s="2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2"/>
      <c r="D195" s="2"/>
      <c r="E195" s="1"/>
      <c r="F195" s="1"/>
      <c r="G195" s="2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2"/>
      <c r="D196" s="2"/>
      <c r="E196" s="1"/>
      <c r="F196" s="1"/>
      <c r="G196" s="2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2"/>
      <c r="D197" s="2"/>
      <c r="E197" s="1"/>
      <c r="F197" s="1"/>
      <c r="G197" s="2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2"/>
      <c r="D198" s="2"/>
      <c r="E198" s="1"/>
      <c r="F198" s="1"/>
      <c r="G198" s="2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2"/>
      <c r="D199" s="2"/>
      <c r="E199" s="1"/>
      <c r="F199" s="1"/>
      <c r="G199" s="2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2"/>
      <c r="D200" s="2"/>
      <c r="E200" s="1"/>
      <c r="F200" s="1"/>
      <c r="G200" s="2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2"/>
      <c r="D201" s="2"/>
      <c r="E201" s="1"/>
      <c r="F201" s="1"/>
      <c r="G201" s="2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2"/>
      <c r="D202" s="2"/>
      <c r="E202" s="1"/>
      <c r="F202" s="1"/>
      <c r="G202" s="2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2"/>
      <c r="D203" s="2"/>
      <c r="E203" s="1"/>
      <c r="F203" s="1"/>
      <c r="G203" s="2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2"/>
      <c r="D204" s="2"/>
      <c r="E204" s="1"/>
      <c r="F204" s="1"/>
      <c r="G204" s="2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2"/>
      <c r="D205" s="2"/>
      <c r="E205" s="1"/>
      <c r="F205" s="1"/>
      <c r="G205" s="2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2"/>
      <c r="D206" s="2"/>
      <c r="E206" s="1"/>
      <c r="F206" s="1"/>
      <c r="G206" s="2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2"/>
      <c r="D207" s="2"/>
      <c r="E207" s="1"/>
      <c r="F207" s="1"/>
      <c r="G207" s="2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2"/>
      <c r="D208" s="2"/>
      <c r="E208" s="1"/>
      <c r="F208" s="1"/>
      <c r="G208" s="2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2"/>
      <c r="D209" s="2"/>
      <c r="E209" s="1"/>
      <c r="F209" s="1"/>
      <c r="G209" s="2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2"/>
      <c r="D210" s="2"/>
      <c r="E210" s="1"/>
      <c r="F210" s="1"/>
      <c r="G210" s="2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2"/>
      <c r="D211" s="2"/>
      <c r="E211" s="1"/>
      <c r="F211" s="1"/>
      <c r="G211" s="2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2"/>
      <c r="D212" s="2"/>
      <c r="E212" s="1"/>
      <c r="F212" s="1"/>
      <c r="G212" s="2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2"/>
      <c r="D213" s="2"/>
      <c r="E213" s="1"/>
      <c r="F213" s="1"/>
      <c r="G213" s="2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2"/>
      <c r="D214" s="2"/>
      <c r="E214" s="1"/>
      <c r="F214" s="1"/>
      <c r="G214" s="2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2"/>
      <c r="D215" s="2"/>
      <c r="E215" s="1"/>
      <c r="F215" s="1"/>
      <c r="G215" s="2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2"/>
      <c r="D216" s="2"/>
      <c r="E216" s="1"/>
      <c r="F216" s="1"/>
      <c r="G216" s="2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2"/>
      <c r="D217" s="2"/>
      <c r="E217" s="1"/>
      <c r="F217" s="1"/>
      <c r="G217" s="2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2"/>
      <c r="D218" s="2"/>
      <c r="E218" s="1"/>
      <c r="F218" s="1"/>
      <c r="G218" s="2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2"/>
      <c r="D219" s="2"/>
      <c r="E219" s="1"/>
      <c r="F219" s="1"/>
      <c r="G219" s="2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2"/>
      <c r="D220" s="2"/>
      <c r="E220" s="1"/>
      <c r="F220" s="1"/>
      <c r="G220" s="2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2"/>
      <c r="D221" s="2"/>
      <c r="E221" s="1"/>
      <c r="F221" s="1"/>
      <c r="G221" s="2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2"/>
      <c r="D222" s="2"/>
      <c r="E222" s="1"/>
      <c r="F222" s="1"/>
      <c r="G222" s="2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2"/>
      <c r="D223" s="2"/>
      <c r="E223" s="1"/>
      <c r="F223" s="1"/>
      <c r="G223" s="2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2"/>
      <c r="D224" s="2"/>
      <c r="E224" s="1"/>
      <c r="F224" s="1"/>
      <c r="G224" s="2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2"/>
      <c r="D225" s="2"/>
      <c r="E225" s="1"/>
      <c r="F225" s="1"/>
      <c r="G225" s="2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2"/>
      <c r="D226" s="2"/>
      <c r="E226" s="1"/>
      <c r="F226" s="1"/>
      <c r="G226" s="2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2"/>
      <c r="D227" s="2"/>
      <c r="E227" s="1"/>
      <c r="F227" s="1"/>
      <c r="G227" s="2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2"/>
      <c r="D228" s="2"/>
      <c r="E228" s="1"/>
      <c r="F228" s="1"/>
      <c r="G228" s="2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2"/>
      <c r="D229" s="2"/>
      <c r="E229" s="1"/>
      <c r="F229" s="1"/>
      <c r="G229" s="2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2"/>
      <c r="D230" s="2"/>
      <c r="E230" s="1"/>
      <c r="F230" s="1"/>
      <c r="G230" s="2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2"/>
      <c r="D231" s="2"/>
      <c r="E231" s="1"/>
      <c r="F231" s="1"/>
      <c r="G231" s="2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2"/>
      <c r="D232" s="2"/>
      <c r="E232" s="1"/>
      <c r="F232" s="1"/>
      <c r="G232" s="2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2"/>
      <c r="D233" s="2"/>
      <c r="E233" s="1"/>
      <c r="F233" s="1"/>
      <c r="G233" s="2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2"/>
      <c r="D234" s="2"/>
      <c r="E234" s="1"/>
      <c r="F234" s="1"/>
      <c r="G234" s="2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2"/>
      <c r="D235" s="2"/>
      <c r="E235" s="1"/>
      <c r="F235" s="1"/>
      <c r="G235" s="2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2"/>
      <c r="D236" s="2"/>
      <c r="E236" s="1"/>
      <c r="F236" s="1"/>
      <c r="G236" s="2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2"/>
      <c r="D237" s="2"/>
      <c r="E237" s="1"/>
      <c r="F237" s="1"/>
      <c r="G237" s="2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2"/>
      <c r="D238" s="2"/>
      <c r="E238" s="1"/>
      <c r="F238" s="1"/>
      <c r="G238" s="2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2"/>
      <c r="D239" s="2"/>
      <c r="E239" s="1"/>
      <c r="F239" s="1"/>
      <c r="G239" s="2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2"/>
      <c r="D240" s="2"/>
      <c r="E240" s="1"/>
      <c r="F240" s="1"/>
      <c r="G240" s="2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2"/>
      <c r="D241" s="2"/>
      <c r="E241" s="1"/>
      <c r="F241" s="1"/>
      <c r="G241" s="2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2"/>
      <c r="D242" s="2"/>
      <c r="E242" s="1"/>
      <c r="F242" s="1"/>
      <c r="G242" s="2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2"/>
      <c r="D243" s="2"/>
      <c r="E243" s="1"/>
      <c r="F243" s="1"/>
      <c r="G243" s="2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2"/>
      <c r="D244" s="2"/>
      <c r="E244" s="1"/>
      <c r="F244" s="1"/>
      <c r="G244" s="2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2"/>
      <c r="D245" s="2"/>
      <c r="E245" s="1"/>
      <c r="F245" s="1"/>
      <c r="G245" s="2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2"/>
      <c r="D246" s="2"/>
      <c r="E246" s="1"/>
      <c r="F246" s="1"/>
      <c r="G246" s="2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2"/>
      <c r="D247" s="2"/>
      <c r="E247" s="1"/>
      <c r="F247" s="1"/>
      <c r="G247" s="2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2"/>
      <c r="D248" s="2"/>
      <c r="E248" s="1"/>
      <c r="F248" s="1"/>
      <c r="G248" s="2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2"/>
      <c r="D249" s="2"/>
      <c r="E249" s="1"/>
      <c r="F249" s="1"/>
      <c r="G249" s="2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2"/>
      <c r="D250" s="2"/>
      <c r="E250" s="1"/>
      <c r="F250" s="1"/>
      <c r="G250" s="2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2"/>
      <c r="D251" s="2"/>
      <c r="E251" s="1"/>
      <c r="F251" s="1"/>
      <c r="G251" s="2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2"/>
      <c r="D252" s="2"/>
      <c r="E252" s="1"/>
      <c r="F252" s="1"/>
      <c r="G252" s="2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2"/>
      <c r="D253" s="2"/>
      <c r="E253" s="1"/>
      <c r="F253" s="1"/>
      <c r="G253" s="2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2"/>
      <c r="D254" s="2"/>
      <c r="E254" s="1"/>
      <c r="F254" s="1"/>
      <c r="G254" s="2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2"/>
      <c r="D255" s="2"/>
      <c r="E255" s="1"/>
      <c r="F255" s="1"/>
      <c r="G255" s="2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2"/>
      <c r="D256" s="2"/>
      <c r="E256" s="1"/>
      <c r="F256" s="1"/>
      <c r="G256" s="2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2"/>
      <c r="D257" s="2"/>
      <c r="E257" s="1"/>
      <c r="F257" s="1"/>
      <c r="G257" s="2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2"/>
      <c r="D258" s="2"/>
      <c r="E258" s="1"/>
      <c r="F258" s="1"/>
      <c r="G258" s="2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2"/>
      <c r="D259" s="2"/>
      <c r="E259" s="1"/>
      <c r="F259" s="1"/>
      <c r="G259" s="2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2"/>
      <c r="D260" s="2"/>
      <c r="E260" s="1"/>
      <c r="F260" s="1"/>
      <c r="G260" s="2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2"/>
      <c r="D261" s="2"/>
      <c r="E261" s="1"/>
      <c r="F261" s="1"/>
      <c r="G261" s="2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2"/>
      <c r="D262" s="2"/>
      <c r="E262" s="1"/>
      <c r="F262" s="1"/>
      <c r="G262" s="2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2"/>
      <c r="D263" s="2"/>
      <c r="E263" s="1"/>
      <c r="F263" s="1"/>
      <c r="G263" s="2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2"/>
      <c r="D264" s="2"/>
      <c r="E264" s="1"/>
      <c r="F264" s="1"/>
      <c r="G264" s="2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2"/>
      <c r="D265" s="2"/>
      <c r="E265" s="1"/>
      <c r="F265" s="1"/>
      <c r="G265" s="2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2"/>
      <c r="D266" s="2"/>
      <c r="E266" s="1"/>
      <c r="F266" s="1"/>
      <c r="G266" s="2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2"/>
      <c r="D267" s="2"/>
      <c r="E267" s="1"/>
      <c r="F267" s="1"/>
      <c r="G267" s="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2"/>
      <c r="D268" s="2"/>
      <c r="E268" s="1"/>
      <c r="F268" s="1"/>
      <c r="G268" s="2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2"/>
      <c r="D269" s="2"/>
      <c r="E269" s="1"/>
      <c r="F269" s="1"/>
      <c r="G269" s="2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2"/>
      <c r="D270" s="2"/>
      <c r="E270" s="1"/>
      <c r="F270" s="1"/>
      <c r="G270" s="2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2"/>
      <c r="D271" s="2"/>
      <c r="E271" s="1"/>
      <c r="F271" s="1"/>
      <c r="G271" s="2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2"/>
      <c r="D272" s="2"/>
      <c r="E272" s="1"/>
      <c r="F272" s="1"/>
      <c r="G272" s="2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2"/>
      <c r="D273" s="2"/>
      <c r="E273" s="1"/>
      <c r="F273" s="1"/>
      <c r="G273" s="2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2"/>
      <c r="D274" s="2"/>
      <c r="E274" s="1"/>
      <c r="F274" s="1"/>
      <c r="G274" s="2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2"/>
      <c r="D275" s="2"/>
      <c r="E275" s="1"/>
      <c r="F275" s="1"/>
      <c r="G275" s="2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2"/>
      <c r="D276" s="2"/>
      <c r="E276" s="1"/>
      <c r="F276" s="1"/>
      <c r="G276" s="2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2"/>
      <c r="D277" s="2"/>
      <c r="E277" s="1"/>
      <c r="F277" s="1"/>
      <c r="G277" s="2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2"/>
      <c r="D278" s="2"/>
      <c r="E278" s="1"/>
      <c r="F278" s="1"/>
      <c r="G278" s="2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2"/>
      <c r="D279" s="2"/>
      <c r="E279" s="1"/>
      <c r="F279" s="1"/>
      <c r="G279" s="2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2"/>
      <c r="D280" s="2"/>
      <c r="E280" s="1"/>
      <c r="F280" s="1"/>
      <c r="G280" s="2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2"/>
      <c r="D281" s="2"/>
      <c r="E281" s="1"/>
      <c r="F281" s="1"/>
      <c r="G281" s="2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2"/>
      <c r="D282" s="2"/>
      <c r="E282" s="1"/>
      <c r="F282" s="1"/>
      <c r="G282" s="2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2"/>
      <c r="D283" s="2"/>
      <c r="E283" s="1"/>
      <c r="F283" s="1"/>
      <c r="G283" s="2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2"/>
      <c r="D284" s="2"/>
      <c r="E284" s="1"/>
      <c r="F284" s="1"/>
      <c r="G284" s="2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2"/>
      <c r="D285" s="2"/>
      <c r="E285" s="1"/>
      <c r="F285" s="1"/>
      <c r="G285" s="2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2"/>
      <c r="D286" s="2"/>
      <c r="E286" s="1"/>
      <c r="F286" s="1"/>
      <c r="G286" s="2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2"/>
      <c r="D287" s="2"/>
      <c r="E287" s="1"/>
      <c r="F287" s="1"/>
      <c r="G287" s="2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2"/>
      <c r="D288" s="2"/>
      <c r="E288" s="1"/>
      <c r="F288" s="1"/>
      <c r="G288" s="2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2"/>
      <c r="D289" s="2"/>
      <c r="E289" s="1"/>
      <c r="F289" s="1"/>
      <c r="G289" s="2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2"/>
      <c r="D290" s="2"/>
      <c r="E290" s="1"/>
      <c r="F290" s="1"/>
      <c r="G290" s="2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2"/>
      <c r="D291" s="2"/>
      <c r="E291" s="1"/>
      <c r="F291" s="1"/>
      <c r="G291" s="2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2"/>
      <c r="D292" s="2"/>
      <c r="E292" s="1"/>
      <c r="F292" s="1"/>
      <c r="G292" s="2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2"/>
      <c r="D293" s="2"/>
      <c r="E293" s="1"/>
      <c r="F293" s="1"/>
      <c r="G293" s="2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2"/>
      <c r="D294" s="2"/>
      <c r="E294" s="1"/>
      <c r="F294" s="1"/>
      <c r="G294" s="2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2"/>
      <c r="D295" s="2"/>
      <c r="E295" s="1"/>
      <c r="F295" s="1"/>
      <c r="G295" s="2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2"/>
      <c r="D296" s="2"/>
      <c r="E296" s="1"/>
      <c r="F296" s="1"/>
      <c r="G296" s="2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2"/>
      <c r="D297" s="2"/>
      <c r="E297" s="1"/>
      <c r="F297" s="1"/>
      <c r="G297" s="2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2"/>
      <c r="D298" s="2"/>
      <c r="E298" s="1"/>
      <c r="F298" s="1"/>
      <c r="G298" s="2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2"/>
      <c r="D299" s="2"/>
      <c r="E299" s="1"/>
      <c r="F299" s="1"/>
      <c r="G299" s="2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2"/>
      <c r="D300" s="2"/>
      <c r="E300" s="1"/>
      <c r="F300" s="1"/>
      <c r="G300" s="2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2"/>
      <c r="D301" s="2"/>
      <c r="E301" s="1"/>
      <c r="F301" s="1"/>
      <c r="G301" s="2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2"/>
      <c r="D302" s="2"/>
      <c r="E302" s="1"/>
      <c r="F302" s="1"/>
      <c r="G302" s="2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2"/>
      <c r="D303" s="2"/>
      <c r="E303" s="1"/>
      <c r="F303" s="1"/>
      <c r="G303" s="2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2"/>
      <c r="D304" s="2"/>
      <c r="E304" s="1"/>
      <c r="F304" s="1"/>
      <c r="G304" s="2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2"/>
      <c r="D305" s="2"/>
      <c r="E305" s="1"/>
      <c r="F305" s="1"/>
      <c r="G305" s="2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2"/>
      <c r="D306" s="2"/>
      <c r="E306" s="1"/>
      <c r="F306" s="1"/>
      <c r="G306" s="2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2"/>
      <c r="D307" s="2"/>
      <c r="E307" s="1"/>
      <c r="F307" s="1"/>
      <c r="G307" s="2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2"/>
      <c r="D308" s="2"/>
      <c r="E308" s="1"/>
      <c r="F308" s="1"/>
      <c r="G308" s="2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2"/>
      <c r="D309" s="2"/>
      <c r="E309" s="1"/>
      <c r="F309" s="1"/>
      <c r="G309" s="2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2"/>
      <c r="D310" s="2"/>
      <c r="E310" s="1"/>
      <c r="F310" s="1"/>
      <c r="G310" s="2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2"/>
      <c r="D311" s="2"/>
      <c r="E311" s="1"/>
      <c r="F311" s="1"/>
      <c r="G311" s="2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2"/>
      <c r="D312" s="2"/>
      <c r="E312" s="1"/>
      <c r="F312" s="1"/>
      <c r="G312" s="2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2"/>
      <c r="D313" s="2"/>
      <c r="E313" s="1"/>
      <c r="F313" s="1"/>
      <c r="G313" s="2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2"/>
      <c r="D314" s="2"/>
      <c r="E314" s="1"/>
      <c r="F314" s="1"/>
      <c r="G314" s="2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2"/>
      <c r="D315" s="2"/>
      <c r="E315" s="1"/>
      <c r="F315" s="1"/>
      <c r="G315" s="2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2"/>
      <c r="D316" s="2"/>
      <c r="E316" s="1"/>
      <c r="F316" s="1"/>
      <c r="G316" s="2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2"/>
      <c r="D317" s="2"/>
      <c r="E317" s="1"/>
      <c r="F317" s="1"/>
      <c r="G317" s="2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2"/>
      <c r="D318" s="2"/>
      <c r="E318" s="1"/>
      <c r="F318" s="1"/>
      <c r="G318" s="2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2"/>
      <c r="D319" s="2"/>
      <c r="E319" s="1"/>
      <c r="F319" s="1"/>
      <c r="G319" s="2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2"/>
      <c r="D320" s="2"/>
      <c r="E320" s="1"/>
      <c r="F320" s="1"/>
      <c r="G320" s="2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2"/>
      <c r="D321" s="2"/>
      <c r="E321" s="1"/>
      <c r="F321" s="1"/>
      <c r="G321" s="2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2"/>
      <c r="D322" s="2"/>
      <c r="E322" s="1"/>
      <c r="F322" s="1"/>
      <c r="G322" s="2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2"/>
      <c r="D323" s="2"/>
      <c r="E323" s="1"/>
      <c r="F323" s="1"/>
      <c r="G323" s="2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2"/>
      <c r="D324" s="2"/>
      <c r="E324" s="1"/>
      <c r="F324" s="1"/>
      <c r="G324" s="2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2"/>
      <c r="D325" s="2"/>
      <c r="E325" s="1"/>
      <c r="F325" s="1"/>
      <c r="G325" s="2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2"/>
      <c r="D326" s="2"/>
      <c r="E326" s="1"/>
      <c r="F326" s="1"/>
      <c r="G326" s="2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2"/>
      <c r="D327" s="2"/>
      <c r="E327" s="1"/>
      <c r="F327" s="1"/>
      <c r="G327" s="2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2"/>
      <c r="D328" s="2"/>
      <c r="E328" s="1"/>
      <c r="F328" s="1"/>
      <c r="G328" s="2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2"/>
      <c r="D329" s="2"/>
      <c r="E329" s="1"/>
      <c r="F329" s="1"/>
      <c r="G329" s="2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2"/>
      <c r="D330" s="2"/>
      <c r="E330" s="1"/>
      <c r="F330" s="1"/>
      <c r="G330" s="2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2"/>
      <c r="D331" s="2"/>
      <c r="E331" s="1"/>
      <c r="F331" s="1"/>
      <c r="G331" s="2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2"/>
      <c r="D332" s="2"/>
      <c r="E332" s="1"/>
      <c r="F332" s="1"/>
      <c r="G332" s="2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2"/>
      <c r="D333" s="2"/>
      <c r="E333" s="1"/>
      <c r="F333" s="1"/>
      <c r="G333" s="2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2"/>
      <c r="D334" s="2"/>
      <c r="E334" s="1"/>
      <c r="F334" s="1"/>
      <c r="G334" s="2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2"/>
      <c r="D335" s="2"/>
      <c r="E335" s="1"/>
      <c r="F335" s="1"/>
      <c r="G335" s="2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2"/>
      <c r="D336" s="2"/>
      <c r="E336" s="1"/>
      <c r="F336" s="1"/>
      <c r="G336" s="2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2"/>
      <c r="D337" s="2"/>
      <c r="E337" s="1"/>
      <c r="F337" s="1"/>
      <c r="G337" s="2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2"/>
      <c r="D338" s="2"/>
      <c r="E338" s="1"/>
      <c r="F338" s="1"/>
      <c r="G338" s="2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2"/>
      <c r="D339" s="2"/>
      <c r="E339" s="1"/>
      <c r="F339" s="1"/>
      <c r="G339" s="2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2"/>
      <c r="D340" s="2"/>
      <c r="E340" s="1"/>
      <c r="F340" s="1"/>
      <c r="G340" s="2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2"/>
      <c r="D341" s="2"/>
      <c r="E341" s="1"/>
      <c r="F341" s="1"/>
      <c r="G341" s="2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2"/>
      <c r="D342" s="2"/>
      <c r="E342" s="1"/>
      <c r="F342" s="1"/>
      <c r="G342" s="2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2"/>
      <c r="D343" s="2"/>
      <c r="E343" s="1"/>
      <c r="F343" s="1"/>
      <c r="G343" s="2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2"/>
      <c r="D344" s="2"/>
      <c r="E344" s="1"/>
      <c r="F344" s="1"/>
      <c r="G344" s="2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2"/>
      <c r="D345" s="2"/>
      <c r="E345" s="1"/>
      <c r="F345" s="1"/>
      <c r="G345" s="2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2"/>
      <c r="D346" s="2"/>
      <c r="E346" s="1"/>
      <c r="F346" s="1"/>
      <c r="G346" s="2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2"/>
      <c r="D347" s="2"/>
      <c r="E347" s="1"/>
      <c r="F347" s="1"/>
      <c r="G347" s="2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2"/>
      <c r="D348" s="2"/>
      <c r="E348" s="1"/>
      <c r="F348" s="1"/>
      <c r="G348" s="2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2"/>
      <c r="D349" s="2"/>
      <c r="E349" s="1"/>
      <c r="F349" s="1"/>
      <c r="G349" s="2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2"/>
      <c r="D350" s="2"/>
      <c r="E350" s="1"/>
      <c r="F350" s="1"/>
      <c r="G350" s="2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2"/>
      <c r="D351" s="2"/>
      <c r="E351" s="1"/>
      <c r="F351" s="1"/>
      <c r="G351" s="2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2"/>
      <c r="D352" s="2"/>
      <c r="E352" s="1"/>
      <c r="F352" s="1"/>
      <c r="G352" s="2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2"/>
      <c r="D353" s="2"/>
      <c r="E353" s="1"/>
      <c r="F353" s="1"/>
      <c r="G353" s="2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2"/>
      <c r="D354" s="2"/>
      <c r="E354" s="1"/>
      <c r="F354" s="1"/>
      <c r="G354" s="2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2"/>
      <c r="D355" s="2"/>
      <c r="E355" s="1"/>
      <c r="F355" s="1"/>
      <c r="G355" s="2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2"/>
      <c r="D356" s="2"/>
      <c r="E356" s="1"/>
      <c r="F356" s="1"/>
      <c r="G356" s="2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2"/>
      <c r="D357" s="2"/>
      <c r="E357" s="1"/>
      <c r="F357" s="1"/>
      <c r="G357" s="2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2"/>
      <c r="D358" s="2"/>
      <c r="E358" s="1"/>
      <c r="F358" s="1"/>
      <c r="G358" s="2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2"/>
      <c r="D359" s="2"/>
      <c r="E359" s="1"/>
      <c r="F359" s="1"/>
      <c r="G359" s="2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2"/>
      <c r="D360" s="2"/>
      <c r="E360" s="1"/>
      <c r="F360" s="1"/>
      <c r="G360" s="2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2"/>
      <c r="D361" s="2"/>
      <c r="E361" s="1"/>
      <c r="F361" s="1"/>
      <c r="G361" s="2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2"/>
      <c r="D362" s="2"/>
      <c r="E362" s="1"/>
      <c r="F362" s="1"/>
      <c r="G362" s="2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2"/>
      <c r="D363" s="2"/>
      <c r="E363" s="1"/>
      <c r="F363" s="1"/>
      <c r="G363" s="2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2"/>
      <c r="D364" s="2"/>
      <c r="E364" s="1"/>
      <c r="F364" s="1"/>
      <c r="G364" s="2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2"/>
      <c r="D365" s="2"/>
      <c r="E365" s="1"/>
      <c r="F365" s="1"/>
      <c r="G365" s="2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2"/>
      <c r="D366" s="2"/>
      <c r="E366" s="1"/>
      <c r="F366" s="1"/>
      <c r="G366" s="2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2"/>
      <c r="D367" s="2"/>
      <c r="E367" s="1"/>
      <c r="F367" s="1"/>
      <c r="G367" s="2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2"/>
      <c r="D368" s="2"/>
      <c r="E368" s="1"/>
      <c r="F368" s="1"/>
      <c r="G368" s="2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2"/>
      <c r="D369" s="2"/>
      <c r="E369" s="1"/>
      <c r="F369" s="1"/>
      <c r="G369" s="2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2"/>
      <c r="D370" s="2"/>
      <c r="E370" s="1"/>
      <c r="F370" s="1"/>
      <c r="G370" s="2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2"/>
      <c r="D371" s="2"/>
      <c r="E371" s="1"/>
      <c r="F371" s="1"/>
      <c r="G371" s="2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2"/>
      <c r="D372" s="2"/>
      <c r="E372" s="1"/>
      <c r="F372" s="1"/>
      <c r="G372" s="2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2"/>
      <c r="D373" s="2"/>
      <c r="E373" s="1"/>
      <c r="F373" s="1"/>
      <c r="G373" s="2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2"/>
      <c r="D374" s="2"/>
      <c r="E374" s="1"/>
      <c r="F374" s="1"/>
      <c r="G374" s="2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2"/>
      <c r="D375" s="2"/>
      <c r="E375" s="1"/>
      <c r="F375" s="1"/>
      <c r="G375" s="2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2"/>
      <c r="D376" s="2"/>
      <c r="E376" s="1"/>
      <c r="F376" s="1"/>
      <c r="G376" s="2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2"/>
      <c r="D377" s="2"/>
      <c r="E377" s="1"/>
      <c r="F377" s="1"/>
      <c r="G377" s="2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2"/>
      <c r="D378" s="2"/>
      <c r="E378" s="1"/>
      <c r="F378" s="1"/>
      <c r="G378" s="2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2"/>
      <c r="D379" s="2"/>
      <c r="E379" s="1"/>
      <c r="F379" s="1"/>
      <c r="G379" s="2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2"/>
      <c r="D380" s="2"/>
      <c r="E380" s="1"/>
      <c r="F380" s="1"/>
      <c r="G380" s="2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2"/>
      <c r="D381" s="2"/>
      <c r="E381" s="1"/>
      <c r="F381" s="1"/>
      <c r="G381" s="2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2"/>
      <c r="D382" s="2"/>
      <c r="E382" s="1"/>
      <c r="F382" s="1"/>
      <c r="G382" s="2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2"/>
      <c r="D383" s="2"/>
      <c r="E383" s="1"/>
      <c r="F383" s="1"/>
      <c r="G383" s="2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2"/>
      <c r="D384" s="2"/>
      <c r="E384" s="1"/>
      <c r="F384" s="1"/>
      <c r="G384" s="2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2"/>
      <c r="D385" s="2"/>
      <c r="E385" s="1"/>
      <c r="F385" s="1"/>
      <c r="G385" s="2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2"/>
      <c r="D386" s="2"/>
      <c r="E386" s="1"/>
      <c r="F386" s="1"/>
      <c r="G386" s="2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2"/>
      <c r="D387" s="2"/>
      <c r="E387" s="1"/>
      <c r="F387" s="1"/>
      <c r="G387" s="2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2"/>
      <c r="D388" s="2"/>
      <c r="E388" s="1"/>
      <c r="F388" s="1"/>
      <c r="G388" s="2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2"/>
      <c r="D389" s="2"/>
      <c r="E389" s="1"/>
      <c r="F389" s="1"/>
      <c r="G389" s="2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2"/>
      <c r="D390" s="2"/>
      <c r="E390" s="1"/>
      <c r="F390" s="1"/>
      <c r="G390" s="2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2"/>
      <c r="D391" s="2"/>
      <c r="E391" s="1"/>
      <c r="F391" s="1"/>
      <c r="G391" s="2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2"/>
      <c r="D392" s="2"/>
      <c r="E392" s="1"/>
      <c r="F392" s="1"/>
      <c r="G392" s="2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2"/>
      <c r="D393" s="2"/>
      <c r="E393" s="1"/>
      <c r="F393" s="1"/>
      <c r="G393" s="2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2"/>
      <c r="D394" s="2"/>
      <c r="E394" s="1"/>
      <c r="F394" s="1"/>
      <c r="G394" s="2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2"/>
      <c r="D395" s="2"/>
      <c r="E395" s="1"/>
      <c r="F395" s="1"/>
      <c r="G395" s="2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2"/>
      <c r="D396" s="2"/>
      <c r="E396" s="1"/>
      <c r="F396" s="1"/>
      <c r="G396" s="2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2"/>
      <c r="D397" s="2"/>
      <c r="E397" s="1"/>
      <c r="F397" s="1"/>
      <c r="G397" s="2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2"/>
      <c r="D398" s="2"/>
      <c r="E398" s="1"/>
      <c r="F398" s="1"/>
      <c r="G398" s="2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2"/>
      <c r="D399" s="2"/>
      <c r="E399" s="1"/>
      <c r="F399" s="1"/>
      <c r="G399" s="2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2"/>
      <c r="D400" s="2"/>
      <c r="E400" s="1"/>
      <c r="F400" s="1"/>
      <c r="G400" s="2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2"/>
      <c r="D401" s="2"/>
      <c r="E401" s="1"/>
      <c r="F401" s="1"/>
      <c r="G401" s="2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2"/>
      <c r="D402" s="2"/>
      <c r="E402" s="1"/>
      <c r="F402" s="1"/>
      <c r="G402" s="2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2"/>
      <c r="D403" s="2"/>
      <c r="E403" s="1"/>
      <c r="F403" s="1"/>
      <c r="G403" s="2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2"/>
      <c r="D404" s="2"/>
      <c r="E404" s="1"/>
      <c r="F404" s="1"/>
      <c r="G404" s="2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2"/>
      <c r="D405" s="2"/>
      <c r="E405" s="1"/>
      <c r="F405" s="1"/>
      <c r="G405" s="2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2"/>
      <c r="D406" s="2"/>
      <c r="E406" s="1"/>
      <c r="F406" s="1"/>
      <c r="G406" s="2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2"/>
      <c r="D407" s="2"/>
      <c r="E407" s="1"/>
      <c r="F407" s="1"/>
      <c r="G407" s="2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2"/>
      <c r="D408" s="2"/>
      <c r="E408" s="1"/>
      <c r="F408" s="1"/>
      <c r="G408" s="2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2"/>
      <c r="D409" s="2"/>
      <c r="E409" s="1"/>
      <c r="F409" s="1"/>
      <c r="G409" s="2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2"/>
      <c r="D410" s="2"/>
      <c r="E410" s="1"/>
      <c r="F410" s="1"/>
      <c r="G410" s="2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2"/>
      <c r="D411" s="2"/>
      <c r="E411" s="1"/>
      <c r="F411" s="1"/>
      <c r="G411" s="2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2"/>
      <c r="D412" s="2"/>
      <c r="E412" s="1"/>
      <c r="F412" s="1"/>
      <c r="G412" s="2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2"/>
      <c r="D413" s="2"/>
      <c r="E413" s="1"/>
      <c r="F413" s="1"/>
      <c r="G413" s="2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2"/>
      <c r="D414" s="2"/>
      <c r="E414" s="1"/>
      <c r="F414" s="1"/>
      <c r="G414" s="2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2"/>
      <c r="D415" s="2"/>
      <c r="E415" s="1"/>
      <c r="F415" s="1"/>
      <c r="G415" s="2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2"/>
      <c r="D416" s="2"/>
      <c r="E416" s="1"/>
      <c r="F416" s="1"/>
      <c r="G416" s="2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2"/>
      <c r="D417" s="2"/>
      <c r="E417" s="1"/>
      <c r="F417" s="1"/>
      <c r="G417" s="2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2"/>
      <c r="D418" s="2"/>
      <c r="E418" s="1"/>
      <c r="F418" s="1"/>
      <c r="G418" s="2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2"/>
      <c r="D419" s="2"/>
      <c r="E419" s="1"/>
      <c r="F419" s="1"/>
      <c r="G419" s="2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2"/>
      <c r="D420" s="2"/>
      <c r="E420" s="1"/>
      <c r="F420" s="1"/>
      <c r="G420" s="2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2"/>
      <c r="D421" s="2"/>
      <c r="E421" s="1"/>
      <c r="F421" s="1"/>
      <c r="G421" s="2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2"/>
      <c r="D422" s="2"/>
      <c r="E422" s="1"/>
      <c r="F422" s="1"/>
      <c r="G422" s="2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2"/>
      <c r="D423" s="2"/>
      <c r="E423" s="1"/>
      <c r="F423" s="1"/>
      <c r="G423" s="2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2"/>
      <c r="D424" s="2"/>
      <c r="E424" s="1"/>
      <c r="F424" s="1"/>
      <c r="G424" s="2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2"/>
      <c r="D425" s="2"/>
      <c r="E425" s="1"/>
      <c r="F425" s="1"/>
      <c r="G425" s="2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2"/>
      <c r="D426" s="2"/>
      <c r="E426" s="1"/>
      <c r="F426" s="1"/>
      <c r="G426" s="2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2"/>
      <c r="D427" s="2"/>
      <c r="E427" s="1"/>
      <c r="F427" s="1"/>
      <c r="G427" s="2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2"/>
      <c r="D428" s="2"/>
      <c r="E428" s="1"/>
      <c r="F428" s="1"/>
      <c r="G428" s="2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2"/>
      <c r="D429" s="2"/>
      <c r="E429" s="1"/>
      <c r="F429" s="1"/>
      <c r="G429" s="2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2"/>
      <c r="D430" s="2"/>
      <c r="E430" s="1"/>
      <c r="F430" s="1"/>
      <c r="G430" s="2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2"/>
      <c r="D431" s="2"/>
      <c r="E431" s="1"/>
      <c r="F431" s="1"/>
      <c r="G431" s="2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2"/>
      <c r="D432" s="2"/>
      <c r="E432" s="1"/>
      <c r="F432" s="1"/>
      <c r="G432" s="2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2"/>
      <c r="D433" s="2"/>
      <c r="E433" s="1"/>
      <c r="F433" s="1"/>
      <c r="G433" s="2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2"/>
      <c r="D434" s="2"/>
      <c r="E434" s="1"/>
      <c r="F434" s="1"/>
      <c r="G434" s="2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2"/>
      <c r="D435" s="2"/>
      <c r="E435" s="1"/>
      <c r="F435" s="1"/>
      <c r="G435" s="2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2"/>
      <c r="D436" s="2"/>
      <c r="E436" s="1"/>
      <c r="F436" s="1"/>
      <c r="G436" s="2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2"/>
      <c r="D437" s="2"/>
      <c r="E437" s="1"/>
      <c r="F437" s="1"/>
      <c r="G437" s="2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2"/>
      <c r="D438" s="2"/>
      <c r="E438" s="1"/>
      <c r="F438" s="1"/>
      <c r="G438" s="2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2"/>
      <c r="D439" s="2"/>
      <c r="E439" s="1"/>
      <c r="F439" s="1"/>
      <c r="G439" s="2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2"/>
      <c r="D440" s="2"/>
      <c r="E440" s="1"/>
      <c r="F440" s="1"/>
      <c r="G440" s="2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2"/>
      <c r="D441" s="2"/>
      <c r="E441" s="1"/>
      <c r="F441" s="1"/>
      <c r="G441" s="2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2"/>
      <c r="D442" s="2"/>
      <c r="E442" s="1"/>
      <c r="F442" s="1"/>
      <c r="G442" s="2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2"/>
      <c r="D443" s="2"/>
      <c r="E443" s="1"/>
      <c r="F443" s="1"/>
      <c r="G443" s="2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2"/>
      <c r="D444" s="2"/>
      <c r="E444" s="1"/>
      <c r="F444" s="1"/>
      <c r="G444" s="2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2"/>
      <c r="D445" s="2"/>
      <c r="E445" s="1"/>
      <c r="F445" s="1"/>
      <c r="G445" s="2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2"/>
      <c r="D446" s="2"/>
      <c r="E446" s="1"/>
      <c r="F446" s="1"/>
      <c r="G446" s="2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2"/>
      <c r="D447" s="2"/>
      <c r="E447" s="1"/>
      <c r="F447" s="1"/>
      <c r="G447" s="2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2"/>
      <c r="D448" s="2"/>
      <c r="E448" s="1"/>
      <c r="F448" s="1"/>
      <c r="G448" s="2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2"/>
      <c r="D449" s="2"/>
      <c r="E449" s="1"/>
      <c r="F449" s="1"/>
      <c r="G449" s="2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2"/>
      <c r="D450" s="2"/>
      <c r="E450" s="1"/>
      <c r="F450" s="1"/>
      <c r="G450" s="2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2"/>
      <c r="D451" s="2"/>
      <c r="E451" s="1"/>
      <c r="F451" s="1"/>
      <c r="G451" s="2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2"/>
      <c r="D452" s="2"/>
      <c r="E452" s="1"/>
      <c r="F452" s="1"/>
      <c r="G452" s="2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2"/>
      <c r="D453" s="2"/>
      <c r="E453" s="1"/>
      <c r="F453" s="1"/>
      <c r="G453" s="2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2"/>
      <c r="D454" s="2"/>
      <c r="E454" s="1"/>
      <c r="F454" s="1"/>
      <c r="G454" s="2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2"/>
      <c r="D455" s="2"/>
      <c r="E455" s="1"/>
      <c r="F455" s="1"/>
      <c r="G455" s="2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2"/>
      <c r="D456" s="2"/>
      <c r="E456" s="1"/>
      <c r="F456" s="1"/>
      <c r="G456" s="2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2"/>
      <c r="D457" s="2"/>
      <c r="E457" s="1"/>
      <c r="F457" s="1"/>
      <c r="G457" s="2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2"/>
      <c r="D458" s="2"/>
      <c r="E458" s="1"/>
      <c r="F458" s="1"/>
      <c r="G458" s="2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2"/>
      <c r="D459" s="2"/>
      <c r="E459" s="1"/>
      <c r="F459" s="1"/>
      <c r="G459" s="2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2"/>
      <c r="D460" s="2"/>
      <c r="E460" s="1"/>
      <c r="F460" s="1"/>
      <c r="G460" s="2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2"/>
      <c r="D461" s="2"/>
      <c r="E461" s="1"/>
      <c r="F461" s="1"/>
      <c r="G461" s="2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2"/>
      <c r="D462" s="2"/>
      <c r="E462" s="1"/>
      <c r="F462" s="1"/>
      <c r="G462" s="2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2"/>
      <c r="D463" s="2"/>
      <c r="E463" s="1"/>
      <c r="F463" s="1"/>
      <c r="G463" s="2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2"/>
      <c r="D464" s="2"/>
      <c r="E464" s="1"/>
      <c r="F464" s="1"/>
      <c r="G464" s="2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2"/>
      <c r="D465" s="2"/>
      <c r="E465" s="1"/>
      <c r="F465" s="1"/>
      <c r="G465" s="2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2"/>
      <c r="D466" s="2"/>
      <c r="E466" s="1"/>
      <c r="F466" s="1"/>
      <c r="G466" s="2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2"/>
      <c r="D467" s="2"/>
      <c r="E467" s="1"/>
      <c r="F467" s="1"/>
      <c r="G467" s="2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2"/>
      <c r="D468" s="2"/>
      <c r="E468" s="1"/>
      <c r="F468" s="1"/>
      <c r="G468" s="2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2"/>
      <c r="D469" s="2"/>
      <c r="E469" s="1"/>
      <c r="F469" s="1"/>
      <c r="G469" s="2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2"/>
      <c r="D470" s="2"/>
      <c r="E470" s="1"/>
      <c r="F470" s="1"/>
      <c r="G470" s="2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2"/>
      <c r="D471" s="2"/>
      <c r="E471" s="1"/>
      <c r="F471" s="1"/>
      <c r="G471" s="2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2"/>
      <c r="D472" s="2"/>
      <c r="E472" s="1"/>
      <c r="F472" s="1"/>
      <c r="G472" s="2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2"/>
      <c r="D473" s="2"/>
      <c r="E473" s="1"/>
      <c r="F473" s="1"/>
      <c r="G473" s="2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2"/>
      <c r="D474" s="2"/>
      <c r="E474" s="1"/>
      <c r="F474" s="1"/>
      <c r="G474" s="2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2"/>
      <c r="D475" s="2"/>
      <c r="E475" s="1"/>
      <c r="F475" s="1"/>
      <c r="G475" s="2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2"/>
      <c r="D476" s="2"/>
      <c r="E476" s="1"/>
      <c r="F476" s="1"/>
      <c r="G476" s="2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2"/>
      <c r="D477" s="2"/>
      <c r="E477" s="1"/>
      <c r="F477" s="1"/>
      <c r="G477" s="2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2"/>
      <c r="D478" s="2"/>
      <c r="E478" s="1"/>
      <c r="F478" s="1"/>
      <c r="G478" s="2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2"/>
      <c r="D479" s="2"/>
      <c r="E479" s="1"/>
      <c r="F479" s="1"/>
      <c r="G479" s="2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2"/>
      <c r="D480" s="2"/>
      <c r="E480" s="1"/>
      <c r="F480" s="1"/>
      <c r="G480" s="2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2"/>
      <c r="D481" s="2"/>
      <c r="E481" s="1"/>
      <c r="F481" s="1"/>
      <c r="G481" s="2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2"/>
      <c r="D482" s="2"/>
      <c r="E482" s="1"/>
      <c r="F482" s="1"/>
      <c r="G482" s="2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2"/>
      <c r="D483" s="2"/>
      <c r="E483" s="1"/>
      <c r="F483" s="1"/>
      <c r="G483" s="2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2"/>
      <c r="D484" s="2"/>
      <c r="E484" s="1"/>
      <c r="F484" s="1"/>
      <c r="G484" s="2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2"/>
      <c r="D485" s="2"/>
      <c r="E485" s="1"/>
      <c r="F485" s="1"/>
      <c r="G485" s="2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2"/>
      <c r="D486" s="2"/>
      <c r="E486" s="1"/>
      <c r="F486" s="1"/>
      <c r="G486" s="2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2"/>
      <c r="D487" s="2"/>
      <c r="E487" s="1"/>
      <c r="F487" s="1"/>
      <c r="G487" s="2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2"/>
      <c r="D488" s="2"/>
      <c r="E488" s="1"/>
      <c r="F488" s="1"/>
      <c r="G488" s="2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2"/>
      <c r="D489" s="2"/>
      <c r="E489" s="1"/>
      <c r="F489" s="1"/>
      <c r="G489" s="2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2"/>
      <c r="D490" s="2"/>
      <c r="E490" s="1"/>
      <c r="F490" s="1"/>
      <c r="G490" s="2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2"/>
      <c r="D491" s="2"/>
      <c r="E491" s="1"/>
      <c r="F491" s="1"/>
      <c r="G491" s="2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2"/>
      <c r="D492" s="2"/>
      <c r="E492" s="1"/>
      <c r="F492" s="1"/>
      <c r="G492" s="2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2"/>
      <c r="D493" s="2"/>
      <c r="E493" s="1"/>
      <c r="F493" s="1"/>
      <c r="G493" s="2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2"/>
      <c r="D494" s="2"/>
      <c r="E494" s="1"/>
      <c r="F494" s="1"/>
      <c r="G494" s="2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2"/>
      <c r="D495" s="2"/>
      <c r="E495" s="1"/>
      <c r="F495" s="1"/>
      <c r="G495" s="2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2"/>
      <c r="D496" s="2"/>
      <c r="E496" s="1"/>
      <c r="F496" s="1"/>
      <c r="G496" s="2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2"/>
      <c r="D497" s="2"/>
      <c r="E497" s="1"/>
      <c r="F497" s="1"/>
      <c r="G497" s="2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2"/>
      <c r="D498" s="2"/>
      <c r="E498" s="1"/>
      <c r="F498" s="1"/>
      <c r="G498" s="2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2"/>
      <c r="D499" s="2"/>
      <c r="E499" s="1"/>
      <c r="F499" s="1"/>
      <c r="G499" s="2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2"/>
      <c r="D500" s="2"/>
      <c r="E500" s="1"/>
      <c r="F500" s="1"/>
      <c r="G500" s="2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2"/>
      <c r="D501" s="2"/>
      <c r="E501" s="1"/>
      <c r="F501" s="1"/>
      <c r="G501" s="2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2"/>
      <c r="D502" s="2"/>
      <c r="E502" s="1"/>
      <c r="F502" s="1"/>
      <c r="G502" s="2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2"/>
      <c r="D503" s="2"/>
      <c r="E503" s="1"/>
      <c r="F503" s="1"/>
      <c r="G503" s="2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2"/>
      <c r="D504" s="2"/>
      <c r="E504" s="1"/>
      <c r="F504" s="1"/>
      <c r="G504" s="2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2"/>
      <c r="D505" s="2"/>
      <c r="E505" s="1"/>
      <c r="F505" s="1"/>
      <c r="G505" s="2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2"/>
      <c r="D506" s="2"/>
      <c r="E506" s="1"/>
      <c r="F506" s="1"/>
      <c r="G506" s="2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2"/>
      <c r="D507" s="2"/>
      <c r="E507" s="1"/>
      <c r="F507" s="1"/>
      <c r="G507" s="2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2"/>
      <c r="D508" s="2"/>
      <c r="E508" s="1"/>
      <c r="F508" s="1"/>
      <c r="G508" s="2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2"/>
      <c r="D509" s="2"/>
      <c r="E509" s="1"/>
      <c r="F509" s="1"/>
      <c r="G509" s="2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2"/>
      <c r="D510" s="2"/>
      <c r="E510" s="1"/>
      <c r="F510" s="1"/>
      <c r="G510" s="2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2"/>
      <c r="D511" s="2"/>
      <c r="E511" s="1"/>
      <c r="F511" s="1"/>
      <c r="G511" s="2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2"/>
      <c r="D512" s="2"/>
      <c r="E512" s="1"/>
      <c r="F512" s="1"/>
      <c r="G512" s="2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2"/>
      <c r="D513" s="2"/>
      <c r="E513" s="1"/>
      <c r="F513" s="1"/>
      <c r="G513" s="2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2"/>
      <c r="D514" s="2"/>
      <c r="E514" s="1"/>
      <c r="F514" s="1"/>
      <c r="G514" s="2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2"/>
      <c r="D515" s="2"/>
      <c r="E515" s="1"/>
      <c r="F515" s="1"/>
      <c r="G515" s="2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2"/>
      <c r="D516" s="2"/>
      <c r="E516" s="1"/>
      <c r="F516" s="1"/>
      <c r="G516" s="2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2"/>
      <c r="D517" s="2"/>
      <c r="E517" s="1"/>
      <c r="F517" s="1"/>
      <c r="G517" s="2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2"/>
      <c r="D518" s="2"/>
      <c r="E518" s="1"/>
      <c r="F518" s="1"/>
      <c r="G518" s="2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2"/>
      <c r="D519" s="2"/>
      <c r="E519" s="1"/>
      <c r="F519" s="1"/>
      <c r="G519" s="2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2"/>
      <c r="D520" s="2"/>
      <c r="E520" s="1"/>
      <c r="F520" s="1"/>
      <c r="G520" s="2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2"/>
      <c r="D521" s="2"/>
      <c r="E521" s="1"/>
      <c r="F521" s="1"/>
      <c r="G521" s="2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2"/>
      <c r="D522" s="2"/>
      <c r="E522" s="1"/>
      <c r="F522" s="1"/>
      <c r="G522" s="2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2"/>
      <c r="D523" s="2"/>
      <c r="E523" s="1"/>
      <c r="F523" s="1"/>
      <c r="G523" s="2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2"/>
      <c r="D524" s="2"/>
      <c r="E524" s="1"/>
      <c r="F524" s="1"/>
      <c r="G524" s="2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2"/>
      <c r="D525" s="2"/>
      <c r="E525" s="1"/>
      <c r="F525" s="1"/>
      <c r="G525" s="2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2"/>
      <c r="D526" s="2"/>
      <c r="E526" s="1"/>
      <c r="F526" s="1"/>
      <c r="G526" s="2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2"/>
      <c r="D527" s="2"/>
      <c r="E527" s="1"/>
      <c r="F527" s="1"/>
      <c r="G527" s="2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2"/>
      <c r="D528" s="2"/>
      <c r="E528" s="1"/>
      <c r="F528" s="1"/>
      <c r="G528" s="2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2"/>
      <c r="D529" s="2"/>
      <c r="E529" s="1"/>
      <c r="F529" s="1"/>
      <c r="G529" s="2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2"/>
      <c r="D530" s="2"/>
      <c r="E530" s="1"/>
      <c r="F530" s="1"/>
      <c r="G530" s="2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2"/>
      <c r="D531" s="2"/>
      <c r="E531" s="1"/>
      <c r="F531" s="1"/>
      <c r="G531" s="2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2"/>
      <c r="D532" s="2"/>
      <c r="E532" s="1"/>
      <c r="F532" s="1"/>
      <c r="G532" s="2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2"/>
      <c r="D533" s="2"/>
      <c r="E533" s="1"/>
      <c r="F533" s="1"/>
      <c r="G533" s="2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2"/>
      <c r="D534" s="2"/>
      <c r="E534" s="1"/>
      <c r="F534" s="1"/>
      <c r="G534" s="2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2"/>
      <c r="D535" s="2"/>
      <c r="E535" s="1"/>
      <c r="F535" s="1"/>
      <c r="G535" s="2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2"/>
      <c r="D536" s="2"/>
      <c r="E536" s="1"/>
      <c r="F536" s="1"/>
      <c r="G536" s="2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2"/>
      <c r="D537" s="2"/>
      <c r="E537" s="1"/>
      <c r="F537" s="1"/>
      <c r="G537" s="2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2"/>
      <c r="D538" s="2"/>
      <c r="E538" s="1"/>
      <c r="F538" s="1"/>
      <c r="G538" s="2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2"/>
      <c r="D539" s="2"/>
      <c r="E539" s="1"/>
      <c r="F539" s="1"/>
      <c r="G539" s="2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2"/>
      <c r="D540" s="2"/>
      <c r="E540" s="1"/>
      <c r="F540" s="1"/>
      <c r="G540" s="2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2"/>
      <c r="D541" s="2"/>
      <c r="E541" s="1"/>
      <c r="F541" s="1"/>
      <c r="G541" s="2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2"/>
      <c r="D542" s="2"/>
      <c r="E542" s="1"/>
      <c r="F542" s="1"/>
      <c r="G542" s="2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2"/>
      <c r="D543" s="2"/>
      <c r="E543" s="1"/>
      <c r="F543" s="1"/>
      <c r="G543" s="2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2"/>
      <c r="D544" s="2"/>
      <c r="E544" s="1"/>
      <c r="F544" s="1"/>
      <c r="G544" s="2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2"/>
      <c r="D545" s="2"/>
      <c r="E545" s="1"/>
      <c r="F545" s="1"/>
      <c r="G545" s="2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2"/>
      <c r="D546" s="2"/>
      <c r="E546" s="1"/>
      <c r="F546" s="1"/>
      <c r="G546" s="2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2"/>
      <c r="D547" s="2"/>
      <c r="E547" s="1"/>
      <c r="F547" s="1"/>
      <c r="G547" s="2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2"/>
      <c r="D548" s="2"/>
      <c r="E548" s="1"/>
      <c r="F548" s="1"/>
      <c r="G548" s="2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2"/>
      <c r="D549" s="2"/>
      <c r="E549" s="1"/>
      <c r="F549" s="1"/>
      <c r="G549" s="2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2"/>
      <c r="D550" s="2"/>
      <c r="E550" s="1"/>
      <c r="F550" s="1"/>
      <c r="G550" s="2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2"/>
      <c r="D551" s="2"/>
      <c r="E551" s="1"/>
      <c r="F551" s="1"/>
      <c r="G551" s="2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2"/>
      <c r="D552" s="2"/>
      <c r="E552" s="1"/>
      <c r="F552" s="1"/>
      <c r="G552" s="2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2"/>
      <c r="D553" s="2"/>
      <c r="E553" s="1"/>
      <c r="F553" s="1"/>
      <c r="G553" s="2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2"/>
      <c r="D554" s="2"/>
      <c r="E554" s="1"/>
      <c r="F554" s="1"/>
      <c r="G554" s="2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2"/>
      <c r="D555" s="2"/>
      <c r="E555" s="1"/>
      <c r="F555" s="1"/>
      <c r="G555" s="2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2"/>
      <c r="D556" s="2"/>
      <c r="E556" s="1"/>
      <c r="F556" s="1"/>
      <c r="G556" s="2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2"/>
      <c r="D557" s="2"/>
      <c r="E557" s="1"/>
      <c r="F557" s="1"/>
      <c r="G557" s="2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2"/>
      <c r="D558" s="2"/>
      <c r="E558" s="1"/>
      <c r="F558" s="1"/>
      <c r="G558" s="2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2"/>
      <c r="D559" s="2"/>
      <c r="E559" s="1"/>
      <c r="F559" s="1"/>
      <c r="G559" s="2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2"/>
      <c r="D560" s="2"/>
      <c r="E560" s="1"/>
      <c r="F560" s="1"/>
      <c r="G560" s="2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2"/>
      <c r="D561" s="2"/>
      <c r="E561" s="1"/>
      <c r="F561" s="1"/>
      <c r="G561" s="2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2"/>
      <c r="D562" s="2"/>
      <c r="E562" s="1"/>
      <c r="F562" s="1"/>
      <c r="G562" s="2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2"/>
      <c r="D563" s="2"/>
      <c r="E563" s="1"/>
      <c r="F563" s="1"/>
      <c r="G563" s="2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2"/>
      <c r="D564" s="2"/>
      <c r="E564" s="1"/>
      <c r="F564" s="1"/>
      <c r="G564" s="2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2"/>
      <c r="D565" s="2"/>
      <c r="E565" s="1"/>
      <c r="F565" s="1"/>
      <c r="G565" s="2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2"/>
      <c r="D566" s="2"/>
      <c r="E566" s="1"/>
      <c r="F566" s="1"/>
      <c r="G566" s="2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2"/>
      <c r="D567" s="2"/>
      <c r="E567" s="1"/>
      <c r="F567" s="1"/>
      <c r="G567" s="2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2"/>
      <c r="D568" s="2"/>
      <c r="E568" s="1"/>
      <c r="F568" s="1"/>
      <c r="G568" s="2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2"/>
      <c r="D569" s="2"/>
      <c r="E569" s="1"/>
      <c r="F569" s="1"/>
      <c r="G569" s="2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2"/>
      <c r="D570" s="2"/>
      <c r="E570" s="1"/>
      <c r="F570" s="1"/>
      <c r="G570" s="2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2"/>
      <c r="D571" s="2"/>
      <c r="E571" s="1"/>
      <c r="F571" s="1"/>
      <c r="G571" s="2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2"/>
      <c r="D572" s="2"/>
      <c r="E572" s="1"/>
      <c r="F572" s="1"/>
      <c r="G572" s="2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2"/>
      <c r="D573" s="2"/>
      <c r="E573" s="1"/>
      <c r="F573" s="1"/>
      <c r="G573" s="2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2"/>
      <c r="D574" s="2"/>
      <c r="E574" s="1"/>
      <c r="F574" s="1"/>
      <c r="G574" s="2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2"/>
      <c r="D575" s="2"/>
      <c r="E575" s="1"/>
      <c r="F575" s="1"/>
      <c r="G575" s="2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2"/>
      <c r="D576" s="2"/>
      <c r="E576" s="1"/>
      <c r="F576" s="1"/>
      <c r="G576" s="2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2"/>
      <c r="D577" s="2"/>
      <c r="E577" s="1"/>
      <c r="F577" s="1"/>
      <c r="G577" s="2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2"/>
      <c r="D578" s="2"/>
      <c r="E578" s="1"/>
      <c r="F578" s="1"/>
      <c r="G578" s="2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2"/>
      <c r="D579" s="2"/>
      <c r="E579" s="1"/>
      <c r="F579" s="1"/>
      <c r="G579" s="2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2"/>
      <c r="D580" s="2"/>
      <c r="E580" s="1"/>
      <c r="F580" s="1"/>
      <c r="G580" s="2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2"/>
      <c r="D581" s="2"/>
      <c r="E581" s="1"/>
      <c r="F581" s="1"/>
      <c r="G581" s="2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2"/>
      <c r="D582" s="2"/>
      <c r="E582" s="1"/>
      <c r="F582" s="1"/>
      <c r="G582" s="2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2"/>
      <c r="D583" s="2"/>
      <c r="E583" s="1"/>
      <c r="F583" s="1"/>
      <c r="G583" s="2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2"/>
      <c r="D584" s="2"/>
      <c r="E584" s="1"/>
      <c r="F584" s="1"/>
      <c r="G584" s="2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2"/>
      <c r="D585" s="2"/>
      <c r="E585" s="1"/>
      <c r="F585" s="1"/>
      <c r="G585" s="2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2"/>
      <c r="D586" s="2"/>
      <c r="E586" s="1"/>
      <c r="F586" s="1"/>
      <c r="G586" s="2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2"/>
      <c r="D587" s="2"/>
      <c r="E587" s="1"/>
      <c r="F587" s="1"/>
      <c r="G587" s="2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2"/>
      <c r="D588" s="2"/>
      <c r="E588" s="1"/>
      <c r="F588" s="1"/>
      <c r="G588" s="2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2"/>
      <c r="D589" s="2"/>
      <c r="E589" s="1"/>
      <c r="F589" s="1"/>
      <c r="G589" s="2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2"/>
      <c r="D590" s="2"/>
      <c r="E590" s="1"/>
      <c r="F590" s="1"/>
      <c r="G590" s="2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2"/>
      <c r="D591" s="2"/>
      <c r="E591" s="1"/>
      <c r="F591" s="1"/>
      <c r="G591" s="2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2"/>
      <c r="D592" s="2"/>
      <c r="E592" s="1"/>
      <c r="F592" s="1"/>
      <c r="G592" s="2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2"/>
      <c r="D593" s="2"/>
      <c r="E593" s="1"/>
      <c r="F593" s="1"/>
      <c r="G593" s="2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2"/>
      <c r="D594" s="2"/>
      <c r="E594" s="1"/>
      <c r="F594" s="1"/>
      <c r="G594" s="2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2"/>
      <c r="D595" s="2"/>
      <c r="E595" s="1"/>
      <c r="F595" s="1"/>
      <c r="G595" s="2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2"/>
      <c r="D596" s="2"/>
      <c r="E596" s="1"/>
      <c r="F596" s="1"/>
      <c r="G596" s="2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2"/>
      <c r="D597" s="2"/>
      <c r="E597" s="1"/>
      <c r="F597" s="1"/>
      <c r="G597" s="2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2"/>
      <c r="D598" s="2"/>
      <c r="E598" s="1"/>
      <c r="F598" s="1"/>
      <c r="G598" s="2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2"/>
      <c r="D599" s="2"/>
      <c r="E599" s="1"/>
      <c r="F599" s="1"/>
      <c r="G599" s="2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2"/>
      <c r="D600" s="2"/>
      <c r="E600" s="1"/>
      <c r="F600" s="1"/>
      <c r="G600" s="2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2"/>
      <c r="D601" s="2"/>
      <c r="E601" s="1"/>
      <c r="F601" s="1"/>
      <c r="G601" s="2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2"/>
      <c r="D602" s="2"/>
      <c r="E602" s="1"/>
      <c r="F602" s="1"/>
      <c r="G602" s="2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2"/>
      <c r="D603" s="2"/>
      <c r="E603" s="1"/>
      <c r="F603" s="1"/>
      <c r="G603" s="2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2"/>
      <c r="D604" s="2"/>
      <c r="E604" s="1"/>
      <c r="F604" s="1"/>
      <c r="G604" s="2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2"/>
      <c r="D605" s="2"/>
      <c r="E605" s="1"/>
      <c r="F605" s="1"/>
      <c r="G605" s="2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2"/>
      <c r="D606" s="2"/>
      <c r="E606" s="1"/>
      <c r="F606" s="1"/>
      <c r="G606" s="2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2"/>
      <c r="D607" s="2"/>
      <c r="E607" s="1"/>
      <c r="F607" s="1"/>
      <c r="G607" s="2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2"/>
      <c r="D608" s="2"/>
      <c r="E608" s="1"/>
      <c r="F608" s="1"/>
      <c r="G608" s="2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2"/>
      <c r="D609" s="2"/>
      <c r="E609" s="1"/>
      <c r="F609" s="1"/>
      <c r="G609" s="2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2"/>
      <c r="D610" s="2"/>
      <c r="E610" s="1"/>
      <c r="F610" s="1"/>
      <c r="G610" s="2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2"/>
      <c r="D611" s="2"/>
      <c r="E611" s="1"/>
      <c r="F611" s="1"/>
      <c r="G611" s="2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2"/>
      <c r="D612" s="2"/>
      <c r="E612" s="1"/>
      <c r="F612" s="1"/>
      <c r="G612" s="2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2"/>
      <c r="D613" s="2"/>
      <c r="E613" s="1"/>
      <c r="F613" s="1"/>
      <c r="G613" s="2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2"/>
      <c r="D614" s="2"/>
      <c r="E614" s="1"/>
      <c r="F614" s="1"/>
      <c r="G614" s="2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2"/>
      <c r="D615" s="2"/>
      <c r="E615" s="1"/>
      <c r="F615" s="1"/>
      <c r="G615" s="2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2"/>
      <c r="D616" s="2"/>
      <c r="E616" s="1"/>
      <c r="F616" s="1"/>
      <c r="G616" s="2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2"/>
      <c r="D617" s="2"/>
      <c r="E617" s="1"/>
      <c r="F617" s="1"/>
      <c r="G617" s="2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2"/>
      <c r="D618" s="2"/>
      <c r="E618" s="1"/>
      <c r="F618" s="1"/>
      <c r="G618" s="2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2"/>
      <c r="D619" s="2"/>
      <c r="E619" s="1"/>
      <c r="F619" s="1"/>
      <c r="G619" s="2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2"/>
      <c r="D620" s="2"/>
      <c r="E620" s="1"/>
      <c r="F620" s="1"/>
      <c r="G620" s="2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2"/>
      <c r="D621" s="2"/>
      <c r="E621" s="1"/>
      <c r="F621" s="1"/>
      <c r="G621" s="2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2"/>
      <c r="D622" s="2"/>
      <c r="E622" s="1"/>
      <c r="F622" s="1"/>
      <c r="G622" s="2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2"/>
      <c r="D623" s="2"/>
      <c r="E623" s="1"/>
      <c r="F623" s="1"/>
      <c r="G623" s="2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2"/>
      <c r="D624" s="2"/>
      <c r="E624" s="1"/>
      <c r="F624" s="1"/>
      <c r="G624" s="2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2"/>
      <c r="D625" s="2"/>
      <c r="E625" s="1"/>
      <c r="F625" s="1"/>
      <c r="G625" s="2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2"/>
      <c r="D626" s="2"/>
      <c r="E626" s="1"/>
      <c r="F626" s="1"/>
      <c r="G626" s="2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2"/>
      <c r="D627" s="2"/>
      <c r="E627" s="1"/>
      <c r="F627" s="1"/>
      <c r="G627" s="2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2"/>
      <c r="D628" s="2"/>
      <c r="E628" s="1"/>
      <c r="F628" s="1"/>
      <c r="G628" s="2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2"/>
      <c r="D629" s="2"/>
      <c r="E629" s="1"/>
      <c r="F629" s="1"/>
      <c r="G629" s="2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2"/>
      <c r="D630" s="2"/>
      <c r="E630" s="1"/>
      <c r="F630" s="1"/>
      <c r="G630" s="2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2"/>
      <c r="D631" s="2"/>
      <c r="E631" s="1"/>
      <c r="F631" s="1"/>
      <c r="G631" s="2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2"/>
      <c r="D632" s="2"/>
      <c r="E632" s="1"/>
      <c r="F632" s="1"/>
      <c r="G632" s="2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2"/>
      <c r="D633" s="2"/>
      <c r="E633" s="1"/>
      <c r="F633" s="1"/>
      <c r="G633" s="2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2"/>
      <c r="D634" s="2"/>
      <c r="E634" s="1"/>
      <c r="F634" s="1"/>
      <c r="G634" s="2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2"/>
      <c r="D635" s="2"/>
      <c r="E635" s="1"/>
      <c r="F635" s="1"/>
      <c r="G635" s="2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2"/>
      <c r="D636" s="2"/>
      <c r="E636" s="1"/>
      <c r="F636" s="1"/>
      <c r="G636" s="2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2"/>
      <c r="D637" s="2"/>
      <c r="E637" s="1"/>
      <c r="F637" s="1"/>
      <c r="G637" s="2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2"/>
      <c r="D638" s="2"/>
      <c r="E638" s="1"/>
      <c r="F638" s="1"/>
      <c r="G638" s="2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2"/>
      <c r="D639" s="2"/>
      <c r="E639" s="1"/>
      <c r="F639" s="1"/>
      <c r="G639" s="2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2"/>
      <c r="D640" s="2"/>
      <c r="E640" s="1"/>
      <c r="F640" s="1"/>
      <c r="G640" s="2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2"/>
      <c r="D641" s="2"/>
      <c r="E641" s="1"/>
      <c r="F641" s="1"/>
      <c r="G641" s="2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2"/>
      <c r="D642" s="2"/>
      <c r="E642" s="1"/>
      <c r="F642" s="1"/>
      <c r="G642" s="2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2"/>
      <c r="D643" s="2"/>
      <c r="E643" s="1"/>
      <c r="F643" s="1"/>
      <c r="G643" s="2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2"/>
      <c r="D644" s="2"/>
      <c r="E644" s="1"/>
      <c r="F644" s="1"/>
      <c r="G644" s="2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2"/>
      <c r="D645" s="2"/>
      <c r="E645" s="1"/>
      <c r="F645" s="1"/>
      <c r="G645" s="2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2"/>
      <c r="D646" s="2"/>
      <c r="E646" s="1"/>
      <c r="F646" s="1"/>
      <c r="G646" s="2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2"/>
      <c r="D647" s="2"/>
      <c r="E647" s="1"/>
      <c r="F647" s="1"/>
      <c r="G647" s="2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2"/>
      <c r="D648" s="2"/>
      <c r="E648" s="1"/>
      <c r="F648" s="1"/>
      <c r="G648" s="2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2"/>
      <c r="D649" s="2"/>
      <c r="E649" s="1"/>
      <c r="F649" s="1"/>
      <c r="G649" s="2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2"/>
      <c r="D650" s="2"/>
      <c r="E650" s="1"/>
      <c r="F650" s="1"/>
      <c r="G650" s="2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2"/>
      <c r="D651" s="2"/>
      <c r="E651" s="1"/>
      <c r="F651" s="1"/>
      <c r="G651" s="2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2"/>
      <c r="D652" s="2"/>
      <c r="E652" s="1"/>
      <c r="F652" s="1"/>
      <c r="G652" s="2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2"/>
      <c r="D653" s="2"/>
      <c r="E653" s="1"/>
      <c r="F653" s="1"/>
      <c r="G653" s="2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2"/>
      <c r="D654" s="2"/>
      <c r="E654" s="1"/>
      <c r="F654" s="1"/>
      <c r="G654" s="2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2"/>
      <c r="D655" s="2"/>
      <c r="E655" s="1"/>
      <c r="F655" s="1"/>
      <c r="G655" s="2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2"/>
      <c r="D656" s="2"/>
      <c r="E656" s="1"/>
      <c r="F656" s="1"/>
      <c r="G656" s="2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2"/>
      <c r="D657" s="2"/>
      <c r="E657" s="1"/>
      <c r="F657" s="1"/>
      <c r="G657" s="2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2"/>
      <c r="D658" s="2"/>
      <c r="E658" s="1"/>
      <c r="F658" s="1"/>
      <c r="G658" s="2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2"/>
      <c r="D659" s="2"/>
      <c r="E659" s="1"/>
      <c r="F659" s="1"/>
      <c r="G659" s="2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2"/>
      <c r="D660" s="2"/>
      <c r="E660" s="1"/>
      <c r="F660" s="1"/>
      <c r="G660" s="2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2"/>
      <c r="D661" s="2"/>
      <c r="E661" s="1"/>
      <c r="F661" s="1"/>
      <c r="G661" s="2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2"/>
      <c r="D662" s="2"/>
      <c r="E662" s="1"/>
      <c r="F662" s="1"/>
      <c r="G662" s="2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2"/>
      <c r="D663" s="2"/>
      <c r="E663" s="1"/>
      <c r="F663" s="1"/>
      <c r="G663" s="2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2"/>
      <c r="D664" s="2"/>
      <c r="E664" s="1"/>
      <c r="F664" s="1"/>
      <c r="G664" s="2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2"/>
      <c r="D665" s="2"/>
      <c r="E665" s="1"/>
      <c r="F665" s="1"/>
      <c r="G665" s="2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2"/>
      <c r="D666" s="2"/>
      <c r="E666" s="1"/>
      <c r="F666" s="1"/>
      <c r="G666" s="2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2"/>
      <c r="D667" s="2"/>
      <c r="E667" s="1"/>
      <c r="F667" s="1"/>
      <c r="G667" s="2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2"/>
      <c r="D668" s="2"/>
      <c r="E668" s="1"/>
      <c r="F668" s="1"/>
      <c r="G668" s="2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2"/>
      <c r="D669" s="2"/>
      <c r="E669" s="1"/>
      <c r="F669" s="1"/>
      <c r="G669" s="2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2"/>
      <c r="D670" s="2"/>
      <c r="E670" s="1"/>
      <c r="F670" s="1"/>
      <c r="G670" s="2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2"/>
      <c r="D671" s="2"/>
      <c r="E671" s="1"/>
      <c r="F671" s="1"/>
      <c r="G671" s="2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2"/>
      <c r="D672" s="2"/>
      <c r="E672" s="1"/>
      <c r="F672" s="1"/>
      <c r="G672" s="2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2"/>
      <c r="D673" s="2"/>
      <c r="E673" s="1"/>
      <c r="F673" s="1"/>
      <c r="G673" s="2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2"/>
      <c r="D674" s="2"/>
      <c r="E674" s="1"/>
      <c r="F674" s="1"/>
      <c r="G674" s="2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2"/>
      <c r="D675" s="2"/>
      <c r="E675" s="1"/>
      <c r="F675" s="1"/>
      <c r="G675" s="2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2"/>
      <c r="D676" s="2"/>
      <c r="E676" s="1"/>
      <c r="F676" s="1"/>
      <c r="G676" s="2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2"/>
      <c r="D677" s="2"/>
      <c r="E677" s="1"/>
      <c r="F677" s="1"/>
      <c r="G677" s="2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2"/>
      <c r="D678" s="2"/>
      <c r="E678" s="1"/>
      <c r="F678" s="1"/>
      <c r="G678" s="2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2"/>
      <c r="D679" s="2"/>
      <c r="E679" s="1"/>
      <c r="F679" s="1"/>
      <c r="G679" s="2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2"/>
      <c r="D680" s="2"/>
      <c r="E680" s="1"/>
      <c r="F680" s="1"/>
      <c r="G680" s="2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2"/>
      <c r="D681" s="2"/>
      <c r="E681" s="1"/>
      <c r="F681" s="1"/>
      <c r="G681" s="2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2"/>
      <c r="D682" s="2"/>
      <c r="E682" s="1"/>
      <c r="F682" s="1"/>
      <c r="G682" s="2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2"/>
      <c r="D683" s="2"/>
      <c r="E683" s="1"/>
      <c r="F683" s="1"/>
      <c r="G683" s="2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2"/>
      <c r="D684" s="2"/>
      <c r="E684" s="1"/>
      <c r="F684" s="1"/>
      <c r="G684" s="2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2"/>
      <c r="D685" s="2"/>
      <c r="E685" s="1"/>
      <c r="F685" s="1"/>
      <c r="G685" s="2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2"/>
      <c r="D686" s="2"/>
      <c r="E686" s="1"/>
      <c r="F686" s="1"/>
      <c r="G686" s="2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2"/>
      <c r="D687" s="2"/>
      <c r="E687" s="1"/>
      <c r="F687" s="1"/>
      <c r="G687" s="2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2"/>
      <c r="D688" s="2"/>
      <c r="E688" s="1"/>
      <c r="F688" s="1"/>
      <c r="G688" s="2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2"/>
      <c r="D689" s="2"/>
      <c r="E689" s="1"/>
      <c r="F689" s="1"/>
      <c r="G689" s="2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2"/>
      <c r="D690" s="2"/>
      <c r="E690" s="1"/>
      <c r="F690" s="1"/>
      <c r="G690" s="2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2"/>
      <c r="D691" s="2"/>
      <c r="E691" s="1"/>
      <c r="F691" s="1"/>
      <c r="G691" s="2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2"/>
      <c r="D692" s="2"/>
      <c r="E692" s="1"/>
      <c r="F692" s="1"/>
      <c r="G692" s="2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2"/>
      <c r="D693" s="2"/>
      <c r="E693" s="1"/>
      <c r="F693" s="1"/>
      <c r="G693" s="2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2"/>
      <c r="D694" s="2"/>
      <c r="E694" s="1"/>
      <c r="F694" s="1"/>
      <c r="G694" s="2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2"/>
      <c r="D695" s="2"/>
      <c r="E695" s="1"/>
      <c r="F695" s="1"/>
      <c r="G695" s="2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2"/>
      <c r="D696" s="2"/>
      <c r="E696" s="1"/>
      <c r="F696" s="1"/>
      <c r="G696" s="2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2"/>
      <c r="D697" s="2"/>
      <c r="E697" s="1"/>
      <c r="F697" s="1"/>
      <c r="G697" s="2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2"/>
      <c r="D698" s="2"/>
      <c r="E698" s="1"/>
      <c r="F698" s="1"/>
      <c r="G698" s="2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2"/>
      <c r="D699" s="2"/>
      <c r="E699" s="1"/>
      <c r="F699" s="1"/>
      <c r="G699" s="2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2"/>
      <c r="D700" s="2"/>
      <c r="E700" s="1"/>
      <c r="F700" s="1"/>
      <c r="G700" s="2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2"/>
      <c r="D701" s="2"/>
      <c r="E701" s="1"/>
      <c r="F701" s="1"/>
      <c r="G701" s="2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2"/>
      <c r="D702" s="2"/>
      <c r="E702" s="1"/>
      <c r="F702" s="1"/>
      <c r="G702" s="2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2"/>
      <c r="D703" s="2"/>
      <c r="E703" s="1"/>
      <c r="F703" s="1"/>
      <c r="G703" s="2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2"/>
      <c r="D704" s="2"/>
      <c r="E704" s="1"/>
      <c r="F704" s="1"/>
      <c r="G704" s="2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2"/>
      <c r="D705" s="2"/>
      <c r="E705" s="1"/>
      <c r="F705" s="1"/>
      <c r="G705" s="2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2"/>
      <c r="D706" s="2"/>
      <c r="E706" s="1"/>
      <c r="F706" s="1"/>
      <c r="G706" s="2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2"/>
      <c r="D707" s="2"/>
      <c r="E707" s="1"/>
      <c r="F707" s="1"/>
      <c r="G707" s="2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2"/>
      <c r="D708" s="2"/>
      <c r="E708" s="1"/>
      <c r="F708" s="1"/>
      <c r="G708" s="2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2"/>
      <c r="D709" s="2"/>
      <c r="E709" s="1"/>
      <c r="F709" s="1"/>
      <c r="G709" s="2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2"/>
      <c r="D710" s="2"/>
      <c r="E710" s="1"/>
      <c r="F710" s="1"/>
      <c r="G710" s="2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2"/>
      <c r="D711" s="2"/>
      <c r="E711" s="1"/>
      <c r="F711" s="1"/>
      <c r="G711" s="2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2"/>
      <c r="D712" s="2"/>
      <c r="E712" s="1"/>
      <c r="F712" s="1"/>
      <c r="G712" s="2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2"/>
      <c r="D713" s="2"/>
      <c r="E713" s="1"/>
      <c r="F713" s="1"/>
      <c r="G713" s="2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2"/>
      <c r="D714" s="2"/>
      <c r="E714" s="1"/>
      <c r="F714" s="1"/>
      <c r="G714" s="2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2"/>
      <c r="D715" s="2"/>
      <c r="E715" s="1"/>
      <c r="F715" s="1"/>
      <c r="G715" s="2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2"/>
      <c r="D716" s="2"/>
      <c r="E716" s="1"/>
      <c r="F716" s="1"/>
      <c r="G716" s="2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2"/>
      <c r="D717" s="2"/>
      <c r="E717" s="1"/>
      <c r="F717" s="1"/>
      <c r="G717" s="2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2"/>
      <c r="D718" s="2"/>
      <c r="E718" s="1"/>
      <c r="F718" s="1"/>
      <c r="G718" s="2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2"/>
      <c r="D719" s="2"/>
      <c r="E719" s="1"/>
      <c r="F719" s="1"/>
      <c r="G719" s="2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2"/>
      <c r="D720" s="2"/>
      <c r="E720" s="1"/>
      <c r="F720" s="1"/>
      <c r="G720" s="2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2"/>
      <c r="D721" s="2"/>
      <c r="E721" s="1"/>
      <c r="F721" s="1"/>
      <c r="G721" s="2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2"/>
      <c r="D722" s="2"/>
      <c r="E722" s="1"/>
      <c r="F722" s="1"/>
      <c r="G722" s="2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2"/>
      <c r="D723" s="2"/>
      <c r="E723" s="1"/>
      <c r="F723" s="1"/>
      <c r="G723" s="2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2"/>
      <c r="D724" s="2"/>
      <c r="E724" s="1"/>
      <c r="F724" s="1"/>
      <c r="G724" s="2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2"/>
      <c r="D725" s="2"/>
      <c r="E725" s="1"/>
      <c r="F725" s="1"/>
      <c r="G725" s="2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2"/>
      <c r="D726" s="2"/>
      <c r="E726" s="1"/>
      <c r="F726" s="1"/>
      <c r="G726" s="2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2"/>
      <c r="D727" s="2"/>
      <c r="E727" s="1"/>
      <c r="F727" s="1"/>
      <c r="G727" s="2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2"/>
      <c r="D728" s="2"/>
      <c r="E728" s="1"/>
      <c r="F728" s="1"/>
      <c r="G728" s="2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2"/>
      <c r="D729" s="2"/>
      <c r="E729" s="1"/>
      <c r="F729" s="1"/>
      <c r="G729" s="2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2"/>
      <c r="D730" s="2"/>
      <c r="E730" s="1"/>
      <c r="F730" s="1"/>
      <c r="G730" s="2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2"/>
      <c r="D731" s="2"/>
      <c r="E731" s="1"/>
      <c r="F731" s="1"/>
      <c r="G731" s="2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2"/>
      <c r="D732" s="2"/>
      <c r="E732" s="1"/>
      <c r="F732" s="1"/>
      <c r="G732" s="2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2"/>
      <c r="D733" s="2"/>
      <c r="E733" s="1"/>
      <c r="F733" s="1"/>
      <c r="G733" s="2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2"/>
      <c r="D734" s="2"/>
      <c r="E734" s="1"/>
      <c r="F734" s="1"/>
      <c r="G734" s="2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2"/>
      <c r="D735" s="2"/>
      <c r="E735" s="1"/>
      <c r="F735" s="1"/>
      <c r="G735" s="2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2"/>
      <c r="D736" s="2"/>
      <c r="E736" s="1"/>
      <c r="F736" s="1"/>
      <c r="G736" s="2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2"/>
      <c r="D737" s="2"/>
      <c r="E737" s="1"/>
      <c r="F737" s="1"/>
      <c r="G737" s="2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2"/>
      <c r="D738" s="2"/>
      <c r="E738" s="1"/>
      <c r="F738" s="1"/>
      <c r="G738" s="2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2"/>
      <c r="D739" s="2"/>
      <c r="E739" s="1"/>
      <c r="F739" s="1"/>
      <c r="G739" s="2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2"/>
      <c r="D740" s="2"/>
      <c r="E740" s="1"/>
      <c r="F740" s="1"/>
      <c r="G740" s="2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2"/>
      <c r="D741" s="2"/>
      <c r="E741" s="1"/>
      <c r="F741" s="1"/>
      <c r="G741" s="2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2"/>
      <c r="D742" s="2"/>
      <c r="E742" s="1"/>
      <c r="F742" s="1"/>
      <c r="G742" s="2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2"/>
      <c r="D743" s="2"/>
      <c r="E743" s="1"/>
      <c r="F743" s="1"/>
      <c r="G743" s="2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2"/>
      <c r="D744" s="2"/>
      <c r="E744" s="1"/>
      <c r="F744" s="1"/>
      <c r="G744" s="2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2"/>
      <c r="D745" s="2"/>
      <c r="E745" s="1"/>
      <c r="F745" s="1"/>
      <c r="G745" s="2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2"/>
      <c r="D746" s="2"/>
      <c r="E746" s="1"/>
      <c r="F746" s="1"/>
      <c r="G746" s="2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2"/>
      <c r="D747" s="2"/>
      <c r="E747" s="1"/>
      <c r="F747" s="1"/>
      <c r="G747" s="2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2"/>
      <c r="D748" s="2"/>
      <c r="E748" s="1"/>
      <c r="F748" s="1"/>
      <c r="G748" s="2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2"/>
      <c r="D749" s="2"/>
      <c r="E749" s="1"/>
      <c r="F749" s="1"/>
      <c r="G749" s="2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2"/>
      <c r="D750" s="2"/>
      <c r="E750" s="1"/>
      <c r="F750" s="1"/>
      <c r="G750" s="2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2"/>
      <c r="D751" s="2"/>
      <c r="E751" s="1"/>
      <c r="F751" s="1"/>
      <c r="G751" s="2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2"/>
      <c r="D752" s="2"/>
      <c r="E752" s="1"/>
      <c r="F752" s="1"/>
      <c r="G752" s="2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2"/>
      <c r="D753" s="2"/>
      <c r="E753" s="1"/>
      <c r="F753" s="1"/>
      <c r="G753" s="2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2"/>
      <c r="D754" s="2"/>
      <c r="E754" s="1"/>
      <c r="F754" s="1"/>
      <c r="G754" s="2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2"/>
      <c r="D755" s="2"/>
      <c r="E755" s="1"/>
      <c r="F755" s="1"/>
      <c r="G755" s="2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2"/>
      <c r="D756" s="2"/>
      <c r="E756" s="1"/>
      <c r="F756" s="1"/>
      <c r="G756" s="2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2"/>
      <c r="D757" s="2"/>
      <c r="E757" s="1"/>
      <c r="F757" s="1"/>
      <c r="G757" s="2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2"/>
      <c r="D758" s="2"/>
      <c r="E758" s="1"/>
      <c r="F758" s="1"/>
      <c r="G758" s="2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2"/>
      <c r="D759" s="2"/>
      <c r="E759" s="1"/>
      <c r="F759" s="1"/>
      <c r="G759" s="2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2"/>
      <c r="D760" s="2"/>
      <c r="E760" s="1"/>
      <c r="F760" s="1"/>
      <c r="G760" s="2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2"/>
      <c r="D761" s="2"/>
      <c r="E761" s="1"/>
      <c r="F761" s="1"/>
      <c r="G761" s="2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2"/>
      <c r="D762" s="2"/>
      <c r="E762" s="1"/>
      <c r="F762" s="1"/>
      <c r="G762" s="2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2"/>
      <c r="D763" s="2"/>
      <c r="E763" s="1"/>
      <c r="F763" s="1"/>
      <c r="G763" s="2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2"/>
      <c r="D764" s="2"/>
      <c r="E764" s="1"/>
      <c r="F764" s="1"/>
      <c r="G764" s="2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2"/>
      <c r="D765" s="2"/>
      <c r="E765" s="1"/>
      <c r="F765" s="1"/>
      <c r="G765" s="2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2"/>
      <c r="D766" s="2"/>
      <c r="E766" s="1"/>
      <c r="F766" s="1"/>
      <c r="G766" s="2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2"/>
      <c r="D767" s="2"/>
      <c r="E767" s="1"/>
      <c r="F767" s="1"/>
      <c r="G767" s="2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2"/>
      <c r="D768" s="2"/>
      <c r="E768" s="1"/>
      <c r="F768" s="1"/>
      <c r="G768" s="2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2"/>
      <c r="D769" s="2"/>
      <c r="E769" s="1"/>
      <c r="F769" s="1"/>
      <c r="G769" s="2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2"/>
      <c r="D770" s="2"/>
      <c r="E770" s="1"/>
      <c r="F770" s="1"/>
      <c r="G770" s="2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2"/>
      <c r="D771" s="2"/>
      <c r="E771" s="1"/>
      <c r="F771" s="1"/>
      <c r="G771" s="2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2"/>
      <c r="D772" s="2"/>
      <c r="E772" s="1"/>
      <c r="F772" s="1"/>
      <c r="G772" s="2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2"/>
      <c r="D773" s="2"/>
      <c r="E773" s="1"/>
      <c r="F773" s="1"/>
      <c r="G773" s="2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2"/>
      <c r="D774" s="2"/>
      <c r="E774" s="1"/>
      <c r="F774" s="1"/>
      <c r="G774" s="2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2"/>
      <c r="D775" s="2"/>
      <c r="E775" s="1"/>
      <c r="F775" s="1"/>
      <c r="G775" s="2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2"/>
      <c r="D776" s="2"/>
      <c r="E776" s="1"/>
      <c r="F776" s="1"/>
      <c r="G776" s="2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2"/>
      <c r="D777" s="2"/>
      <c r="E777" s="1"/>
      <c r="F777" s="1"/>
      <c r="G777" s="2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2"/>
      <c r="D778" s="2"/>
      <c r="E778" s="1"/>
      <c r="F778" s="1"/>
      <c r="G778" s="2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2"/>
      <c r="D779" s="2"/>
      <c r="E779" s="1"/>
      <c r="F779" s="1"/>
      <c r="G779" s="2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2"/>
      <c r="D780" s="2"/>
      <c r="E780" s="1"/>
      <c r="F780" s="1"/>
      <c r="G780" s="2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2"/>
      <c r="D781" s="2"/>
      <c r="E781" s="1"/>
      <c r="F781" s="1"/>
      <c r="G781" s="2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2"/>
      <c r="D782" s="2"/>
      <c r="E782" s="1"/>
      <c r="F782" s="1"/>
      <c r="G782" s="2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2"/>
      <c r="D783" s="2"/>
      <c r="E783" s="1"/>
      <c r="F783" s="1"/>
      <c r="G783" s="2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2"/>
      <c r="D784" s="2"/>
      <c r="E784" s="1"/>
      <c r="F784" s="1"/>
      <c r="G784" s="2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2"/>
      <c r="D785" s="2"/>
      <c r="E785" s="1"/>
      <c r="F785" s="1"/>
      <c r="G785" s="2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2"/>
      <c r="D786" s="2"/>
      <c r="E786" s="1"/>
      <c r="F786" s="1"/>
      <c r="G786" s="2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2"/>
      <c r="D787" s="2"/>
      <c r="E787" s="1"/>
      <c r="F787" s="1"/>
      <c r="G787" s="2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2"/>
      <c r="D788" s="2"/>
      <c r="E788" s="1"/>
      <c r="F788" s="1"/>
      <c r="G788" s="2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2"/>
      <c r="D789" s="2"/>
      <c r="E789" s="1"/>
      <c r="F789" s="1"/>
      <c r="G789" s="2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2"/>
      <c r="D790" s="2"/>
      <c r="E790" s="1"/>
      <c r="F790" s="1"/>
      <c r="G790" s="2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2"/>
      <c r="D791" s="2"/>
      <c r="E791" s="1"/>
      <c r="F791" s="1"/>
      <c r="G791" s="2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2"/>
      <c r="D792" s="2"/>
      <c r="E792" s="1"/>
      <c r="F792" s="1"/>
      <c r="G792" s="2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2"/>
      <c r="D793" s="2"/>
      <c r="E793" s="1"/>
      <c r="F793" s="1"/>
      <c r="G793" s="2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2"/>
      <c r="D794" s="2"/>
      <c r="E794" s="1"/>
      <c r="F794" s="1"/>
      <c r="G794" s="2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2"/>
      <c r="D795" s="2"/>
      <c r="E795" s="1"/>
      <c r="F795" s="1"/>
      <c r="G795" s="2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2"/>
      <c r="D796" s="2"/>
      <c r="E796" s="1"/>
      <c r="F796" s="1"/>
      <c r="G796" s="2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2"/>
      <c r="D797" s="2"/>
      <c r="E797" s="1"/>
      <c r="F797" s="1"/>
      <c r="G797" s="2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2"/>
      <c r="D798" s="2"/>
      <c r="E798" s="1"/>
      <c r="F798" s="1"/>
      <c r="G798" s="2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2"/>
      <c r="D799" s="2"/>
      <c r="E799" s="1"/>
      <c r="F799" s="1"/>
      <c r="G799" s="2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2"/>
      <c r="D800" s="2"/>
      <c r="E800" s="1"/>
      <c r="F800" s="1"/>
      <c r="G800" s="2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2"/>
      <c r="D801" s="2"/>
      <c r="E801" s="1"/>
      <c r="F801" s="1"/>
      <c r="G801" s="2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2"/>
      <c r="D802" s="2"/>
      <c r="E802" s="1"/>
      <c r="F802" s="1"/>
      <c r="G802" s="2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2"/>
      <c r="D803" s="2"/>
      <c r="E803" s="1"/>
      <c r="F803" s="1"/>
      <c r="G803" s="2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2"/>
      <c r="D804" s="2"/>
      <c r="E804" s="1"/>
      <c r="F804" s="1"/>
      <c r="G804" s="2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2"/>
      <c r="D805" s="2"/>
      <c r="E805" s="1"/>
      <c r="F805" s="1"/>
      <c r="G805" s="2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2"/>
      <c r="D806" s="2"/>
      <c r="E806" s="1"/>
      <c r="F806" s="1"/>
      <c r="G806" s="2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2"/>
      <c r="D807" s="2"/>
      <c r="E807" s="1"/>
      <c r="F807" s="1"/>
      <c r="G807" s="2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2"/>
      <c r="D808" s="2"/>
      <c r="E808" s="1"/>
      <c r="F808" s="1"/>
      <c r="G808" s="2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2"/>
      <c r="D809" s="2"/>
      <c r="E809" s="1"/>
      <c r="F809" s="1"/>
      <c r="G809" s="2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2"/>
      <c r="D810" s="2"/>
      <c r="E810" s="1"/>
      <c r="F810" s="1"/>
      <c r="G810" s="2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2"/>
      <c r="D811" s="2"/>
      <c r="E811" s="1"/>
      <c r="F811" s="1"/>
      <c r="G811" s="2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2"/>
      <c r="D812" s="2"/>
      <c r="E812" s="1"/>
      <c r="F812" s="1"/>
      <c r="G812" s="2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2"/>
      <c r="D813" s="2"/>
      <c r="E813" s="1"/>
      <c r="F813" s="1"/>
      <c r="G813" s="2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2"/>
      <c r="D814" s="2"/>
      <c r="E814" s="1"/>
      <c r="F814" s="1"/>
      <c r="G814" s="2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2"/>
      <c r="D815" s="2"/>
      <c r="E815" s="1"/>
      <c r="F815" s="1"/>
      <c r="G815" s="2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2"/>
      <c r="D816" s="2"/>
      <c r="E816" s="1"/>
      <c r="F816" s="1"/>
      <c r="G816" s="2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2"/>
      <c r="D817" s="2"/>
      <c r="E817" s="1"/>
      <c r="F817" s="1"/>
      <c r="G817" s="2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2"/>
      <c r="D818" s="2"/>
      <c r="E818" s="1"/>
      <c r="F818" s="1"/>
      <c r="G818" s="2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2"/>
      <c r="D819" s="2"/>
      <c r="E819" s="1"/>
      <c r="F819" s="1"/>
      <c r="G819" s="2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2"/>
      <c r="D820" s="2"/>
      <c r="E820" s="1"/>
      <c r="F820" s="1"/>
      <c r="G820" s="2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2"/>
      <c r="D821" s="2"/>
      <c r="E821" s="1"/>
      <c r="F821" s="1"/>
      <c r="G821" s="2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2"/>
      <c r="D822" s="2"/>
      <c r="E822" s="1"/>
      <c r="F822" s="1"/>
      <c r="G822" s="2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2"/>
      <c r="D823" s="2"/>
      <c r="E823" s="1"/>
      <c r="F823" s="1"/>
      <c r="G823" s="2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2"/>
      <c r="D824" s="2"/>
      <c r="E824" s="1"/>
      <c r="F824" s="1"/>
      <c r="G824" s="2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2"/>
      <c r="D825" s="2"/>
      <c r="E825" s="1"/>
      <c r="F825" s="1"/>
      <c r="G825" s="2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2"/>
      <c r="D826" s="2"/>
      <c r="E826" s="1"/>
      <c r="F826" s="1"/>
      <c r="G826" s="2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2"/>
      <c r="D827" s="2"/>
      <c r="E827" s="1"/>
      <c r="F827" s="1"/>
      <c r="G827" s="2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2"/>
      <c r="D828" s="2"/>
      <c r="E828" s="1"/>
      <c r="F828" s="1"/>
      <c r="G828" s="2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2"/>
      <c r="D829" s="2"/>
      <c r="E829" s="1"/>
      <c r="F829" s="1"/>
      <c r="G829" s="2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2"/>
      <c r="D830" s="2"/>
      <c r="E830" s="1"/>
      <c r="F830" s="1"/>
      <c r="G830" s="2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2"/>
      <c r="D831" s="2"/>
      <c r="E831" s="1"/>
      <c r="F831" s="1"/>
      <c r="G831" s="2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2"/>
      <c r="D832" s="2"/>
      <c r="E832" s="1"/>
      <c r="F832" s="1"/>
      <c r="G832" s="2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2"/>
      <c r="D833" s="2"/>
      <c r="E833" s="1"/>
      <c r="F833" s="1"/>
      <c r="G833" s="2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2"/>
      <c r="D834" s="2"/>
      <c r="E834" s="1"/>
      <c r="F834" s="1"/>
      <c r="G834" s="2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2"/>
      <c r="D835" s="2"/>
      <c r="E835" s="1"/>
      <c r="F835" s="1"/>
      <c r="G835" s="2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2"/>
      <c r="D836" s="2"/>
      <c r="E836" s="1"/>
      <c r="F836" s="1"/>
      <c r="G836" s="2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2"/>
      <c r="D837" s="2"/>
      <c r="E837" s="1"/>
      <c r="F837" s="1"/>
      <c r="G837" s="2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2"/>
      <c r="D838" s="2"/>
      <c r="E838" s="1"/>
      <c r="F838" s="1"/>
      <c r="G838" s="2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2"/>
      <c r="D839" s="2"/>
      <c r="E839" s="1"/>
      <c r="F839" s="1"/>
      <c r="G839" s="2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2"/>
      <c r="D840" s="2"/>
      <c r="E840" s="1"/>
      <c r="F840" s="1"/>
      <c r="G840" s="2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2"/>
      <c r="D841" s="2"/>
      <c r="E841" s="1"/>
      <c r="F841" s="1"/>
      <c r="G841" s="2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2"/>
      <c r="D842" s="2"/>
      <c r="E842" s="1"/>
      <c r="F842" s="1"/>
      <c r="G842" s="2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2"/>
      <c r="D843" s="2"/>
      <c r="E843" s="1"/>
      <c r="F843" s="1"/>
      <c r="G843" s="2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2"/>
      <c r="D844" s="2"/>
      <c r="E844" s="1"/>
      <c r="F844" s="1"/>
      <c r="G844" s="2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2"/>
      <c r="D845" s="2"/>
      <c r="E845" s="1"/>
      <c r="F845" s="1"/>
      <c r="G845" s="2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2"/>
      <c r="D846" s="2"/>
      <c r="E846" s="1"/>
      <c r="F846" s="1"/>
      <c r="G846" s="2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2"/>
      <c r="D847" s="2"/>
      <c r="E847" s="1"/>
      <c r="F847" s="1"/>
      <c r="G847" s="2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2"/>
      <c r="D848" s="2"/>
      <c r="E848" s="1"/>
      <c r="F848" s="1"/>
      <c r="G848" s="2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2"/>
      <c r="D849" s="2"/>
      <c r="E849" s="1"/>
      <c r="F849" s="1"/>
      <c r="G849" s="2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2"/>
      <c r="D850" s="2"/>
      <c r="E850" s="1"/>
      <c r="F850" s="1"/>
      <c r="G850" s="2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2"/>
      <c r="D851" s="2"/>
      <c r="E851" s="1"/>
      <c r="F851" s="1"/>
      <c r="G851" s="2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2"/>
      <c r="D852" s="2"/>
      <c r="E852" s="1"/>
      <c r="F852" s="1"/>
      <c r="G852" s="2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2"/>
      <c r="D853" s="2"/>
      <c r="E853" s="1"/>
      <c r="F853" s="1"/>
      <c r="G853" s="2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2"/>
      <c r="D854" s="2"/>
      <c r="E854" s="1"/>
      <c r="F854" s="1"/>
      <c r="G854" s="2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2"/>
      <c r="D855" s="2"/>
      <c r="E855" s="1"/>
      <c r="F855" s="1"/>
      <c r="G855" s="2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2"/>
      <c r="D856" s="2"/>
      <c r="E856" s="1"/>
      <c r="F856" s="1"/>
      <c r="G856" s="2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2"/>
      <c r="D857" s="2"/>
      <c r="E857" s="1"/>
      <c r="F857" s="1"/>
      <c r="G857" s="2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2"/>
      <c r="D858" s="2"/>
      <c r="E858" s="1"/>
      <c r="F858" s="1"/>
      <c r="G858" s="2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2"/>
      <c r="D859" s="2"/>
      <c r="E859" s="1"/>
      <c r="F859" s="1"/>
      <c r="G859" s="2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2"/>
      <c r="D860" s="2"/>
      <c r="E860" s="1"/>
      <c r="F860" s="1"/>
      <c r="G860" s="2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2"/>
      <c r="D861" s="2"/>
      <c r="E861" s="1"/>
      <c r="F861" s="1"/>
      <c r="G861" s="2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2"/>
      <c r="D862" s="2"/>
      <c r="E862" s="1"/>
      <c r="F862" s="1"/>
      <c r="G862" s="2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2"/>
      <c r="D863" s="2"/>
      <c r="E863" s="1"/>
      <c r="F863" s="1"/>
      <c r="G863" s="2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2"/>
      <c r="D864" s="2"/>
      <c r="E864" s="1"/>
      <c r="F864" s="1"/>
      <c r="G864" s="2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2"/>
      <c r="D865" s="2"/>
      <c r="E865" s="1"/>
      <c r="F865" s="1"/>
      <c r="G865" s="2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2"/>
      <c r="D866" s="2"/>
      <c r="E866" s="1"/>
      <c r="F866" s="1"/>
      <c r="G866" s="2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2"/>
      <c r="D867" s="2"/>
      <c r="E867" s="1"/>
      <c r="F867" s="1"/>
      <c r="G867" s="2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2"/>
      <c r="D868" s="2"/>
      <c r="E868" s="1"/>
      <c r="F868" s="1"/>
      <c r="G868" s="2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2"/>
      <c r="D869" s="2"/>
      <c r="E869" s="1"/>
      <c r="F869" s="1"/>
      <c r="G869" s="2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2"/>
      <c r="D870" s="2"/>
      <c r="E870" s="1"/>
      <c r="F870" s="1"/>
      <c r="G870" s="2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2"/>
      <c r="D871" s="2"/>
      <c r="E871" s="1"/>
      <c r="F871" s="1"/>
      <c r="G871" s="2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2"/>
      <c r="D872" s="2"/>
      <c r="E872" s="1"/>
      <c r="F872" s="1"/>
      <c r="G872" s="2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2"/>
      <c r="D873" s="2"/>
      <c r="E873" s="1"/>
      <c r="F873" s="1"/>
      <c r="G873" s="2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2"/>
      <c r="D874" s="2"/>
      <c r="E874" s="1"/>
      <c r="F874" s="1"/>
      <c r="G874" s="2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2"/>
      <c r="D875" s="2"/>
      <c r="E875" s="1"/>
      <c r="F875" s="1"/>
      <c r="G875" s="2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2"/>
      <c r="D876" s="2"/>
      <c r="E876" s="1"/>
      <c r="F876" s="1"/>
      <c r="G876" s="2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2"/>
      <c r="D877" s="2"/>
      <c r="E877" s="1"/>
      <c r="F877" s="1"/>
      <c r="G877" s="2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2"/>
      <c r="D878" s="2"/>
      <c r="E878" s="1"/>
      <c r="F878" s="1"/>
      <c r="G878" s="2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2"/>
      <c r="D879" s="2"/>
      <c r="E879" s="1"/>
      <c r="F879" s="1"/>
      <c r="G879" s="2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2"/>
      <c r="D880" s="2"/>
      <c r="E880" s="1"/>
      <c r="F880" s="1"/>
      <c r="G880" s="2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2"/>
      <c r="D881" s="2"/>
      <c r="E881" s="1"/>
      <c r="F881" s="1"/>
      <c r="G881" s="2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2"/>
      <c r="D882" s="2"/>
      <c r="E882" s="1"/>
      <c r="F882" s="1"/>
      <c r="G882" s="2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2"/>
      <c r="D883" s="2"/>
      <c r="E883" s="1"/>
      <c r="F883" s="1"/>
      <c r="G883" s="2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2"/>
      <c r="D884" s="2"/>
      <c r="E884" s="1"/>
      <c r="F884" s="1"/>
      <c r="G884" s="2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2"/>
      <c r="D885" s="2"/>
      <c r="E885" s="1"/>
      <c r="F885" s="1"/>
      <c r="G885" s="2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2"/>
      <c r="D886" s="2"/>
      <c r="E886" s="1"/>
      <c r="F886" s="1"/>
      <c r="G886" s="2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2"/>
      <c r="D887" s="2"/>
      <c r="E887" s="1"/>
      <c r="F887" s="1"/>
      <c r="G887" s="2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2"/>
      <c r="D888" s="2"/>
      <c r="E888" s="1"/>
      <c r="F888" s="1"/>
      <c r="G888" s="2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2"/>
      <c r="D889" s="2"/>
      <c r="E889" s="1"/>
      <c r="F889" s="1"/>
      <c r="G889" s="2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2"/>
      <c r="D890" s="2"/>
      <c r="E890" s="1"/>
      <c r="F890" s="1"/>
      <c r="G890" s="2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2"/>
      <c r="D891" s="2"/>
      <c r="E891" s="1"/>
      <c r="F891" s="1"/>
      <c r="G891" s="2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2"/>
      <c r="D892" s="2"/>
      <c r="E892" s="1"/>
      <c r="F892" s="1"/>
      <c r="G892" s="2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2"/>
      <c r="D893" s="2"/>
      <c r="E893" s="1"/>
      <c r="F893" s="1"/>
      <c r="G893" s="2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2"/>
      <c r="D894" s="2"/>
      <c r="E894" s="1"/>
      <c r="F894" s="1"/>
      <c r="G894" s="2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2"/>
      <c r="D895" s="2"/>
      <c r="E895" s="1"/>
      <c r="F895" s="1"/>
      <c r="G895" s="2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2"/>
      <c r="D896" s="2"/>
      <c r="E896" s="1"/>
      <c r="F896" s="1"/>
      <c r="G896" s="2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2"/>
      <c r="D897" s="2"/>
      <c r="E897" s="1"/>
      <c r="F897" s="1"/>
      <c r="G897" s="2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2"/>
      <c r="D898" s="2"/>
      <c r="E898" s="1"/>
      <c r="F898" s="1"/>
      <c r="G898" s="2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2"/>
      <c r="D899" s="2"/>
      <c r="E899" s="1"/>
      <c r="F899" s="1"/>
      <c r="G899" s="2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2"/>
      <c r="D900" s="2"/>
      <c r="E900" s="1"/>
      <c r="F900" s="1"/>
      <c r="G900" s="2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2"/>
      <c r="D901" s="2"/>
      <c r="E901" s="1"/>
      <c r="F901" s="1"/>
      <c r="G901" s="2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2"/>
      <c r="D902" s="2"/>
      <c r="E902" s="1"/>
      <c r="F902" s="1"/>
      <c r="G902" s="2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2"/>
      <c r="D903" s="2"/>
      <c r="E903" s="1"/>
      <c r="F903" s="1"/>
      <c r="G903" s="2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2"/>
      <c r="D904" s="2"/>
      <c r="E904" s="1"/>
      <c r="F904" s="1"/>
      <c r="G904" s="2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2"/>
      <c r="D905" s="2"/>
      <c r="E905" s="1"/>
      <c r="F905" s="1"/>
      <c r="G905" s="2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2"/>
      <c r="D906" s="2"/>
      <c r="E906" s="1"/>
      <c r="F906" s="1"/>
      <c r="G906" s="2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2"/>
      <c r="D907" s="2"/>
      <c r="E907" s="1"/>
      <c r="F907" s="1"/>
      <c r="G907" s="2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2"/>
      <c r="D908" s="2"/>
      <c r="E908" s="1"/>
      <c r="F908" s="1"/>
      <c r="G908" s="2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2"/>
      <c r="D909" s="2"/>
      <c r="E909" s="1"/>
      <c r="F909" s="1"/>
      <c r="G909" s="2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2"/>
      <c r="D910" s="2"/>
      <c r="E910" s="1"/>
      <c r="F910" s="1"/>
      <c r="G910" s="2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2"/>
      <c r="D911" s="2"/>
      <c r="E911" s="1"/>
      <c r="F911" s="1"/>
      <c r="G911" s="2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2"/>
      <c r="D912" s="2"/>
      <c r="E912" s="1"/>
      <c r="F912" s="1"/>
      <c r="G912" s="2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2"/>
      <c r="D913" s="2"/>
      <c r="E913" s="1"/>
      <c r="F913" s="1"/>
      <c r="G913" s="2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2"/>
      <c r="D914" s="2"/>
      <c r="E914" s="1"/>
      <c r="F914" s="1"/>
      <c r="G914" s="2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2"/>
      <c r="D915" s="2"/>
      <c r="E915" s="1"/>
      <c r="F915" s="1"/>
      <c r="G915" s="2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2"/>
      <c r="D916" s="2"/>
      <c r="E916" s="1"/>
      <c r="F916" s="1"/>
      <c r="G916" s="2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2"/>
      <c r="D917" s="2"/>
      <c r="E917" s="1"/>
      <c r="F917" s="1"/>
      <c r="G917" s="2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2"/>
      <c r="D918" s="2"/>
      <c r="E918" s="1"/>
      <c r="F918" s="1"/>
      <c r="G918" s="2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2"/>
      <c r="D919" s="2"/>
      <c r="E919" s="1"/>
      <c r="F919" s="1"/>
      <c r="G919" s="2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2"/>
      <c r="D920" s="2"/>
      <c r="E920" s="1"/>
      <c r="F920" s="1"/>
      <c r="G920" s="2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2"/>
      <c r="D921" s="2"/>
      <c r="E921" s="1"/>
      <c r="F921" s="1"/>
      <c r="G921" s="2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2"/>
      <c r="D922" s="2"/>
      <c r="E922" s="1"/>
      <c r="F922" s="1"/>
      <c r="G922" s="2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2"/>
      <c r="D923" s="2"/>
      <c r="E923" s="1"/>
      <c r="F923" s="1"/>
      <c r="G923" s="2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2"/>
      <c r="D924" s="2"/>
      <c r="E924" s="1"/>
      <c r="F924" s="1"/>
      <c r="G924" s="2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2"/>
      <c r="D925" s="2"/>
      <c r="E925" s="1"/>
      <c r="F925" s="1"/>
      <c r="G925" s="2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2"/>
      <c r="D926" s="2"/>
      <c r="E926" s="1"/>
      <c r="F926" s="1"/>
      <c r="G926" s="2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2"/>
      <c r="D927" s="2"/>
      <c r="E927" s="1"/>
      <c r="F927" s="1"/>
      <c r="G927" s="2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2"/>
      <c r="D928" s="2"/>
      <c r="E928" s="1"/>
      <c r="F928" s="1"/>
      <c r="G928" s="2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2"/>
      <c r="D929" s="2"/>
      <c r="E929" s="1"/>
      <c r="F929" s="1"/>
      <c r="G929" s="2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2"/>
      <c r="D930" s="2"/>
      <c r="E930" s="1"/>
      <c r="F930" s="1"/>
      <c r="G930" s="2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2"/>
      <c r="D931" s="2"/>
      <c r="E931" s="1"/>
      <c r="F931" s="1"/>
      <c r="G931" s="2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2"/>
      <c r="D932" s="2"/>
      <c r="E932" s="1"/>
      <c r="F932" s="1"/>
      <c r="G932" s="2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2"/>
      <c r="D933" s="2"/>
      <c r="E933" s="1"/>
      <c r="F933" s="1"/>
      <c r="G933" s="2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2"/>
      <c r="D934" s="2"/>
      <c r="E934" s="1"/>
      <c r="F934" s="1"/>
      <c r="G934" s="2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2"/>
      <c r="D935" s="2"/>
      <c r="E935" s="1"/>
      <c r="F935" s="1"/>
      <c r="G935" s="2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2"/>
      <c r="D936" s="2"/>
      <c r="E936" s="1"/>
      <c r="F936" s="1"/>
      <c r="G936" s="2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2"/>
      <c r="D937" s="2"/>
      <c r="E937" s="1"/>
      <c r="F937" s="1"/>
      <c r="G937" s="2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2"/>
      <c r="D938" s="2"/>
      <c r="E938" s="1"/>
      <c r="F938" s="1"/>
      <c r="G938" s="2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2"/>
      <c r="D939" s="2"/>
      <c r="E939" s="1"/>
      <c r="F939" s="1"/>
      <c r="G939" s="2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2"/>
      <c r="D940" s="2"/>
      <c r="E940" s="1"/>
      <c r="F940" s="1"/>
      <c r="G940" s="2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2"/>
      <c r="D941" s="2"/>
      <c r="E941" s="1"/>
      <c r="F941" s="1"/>
      <c r="G941" s="2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2"/>
      <c r="D942" s="2"/>
      <c r="E942" s="1"/>
      <c r="F942" s="1"/>
      <c r="G942" s="2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2"/>
      <c r="D943" s="2"/>
      <c r="E943" s="1"/>
      <c r="F943" s="1"/>
      <c r="G943" s="2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2"/>
      <c r="D944" s="2"/>
      <c r="E944" s="1"/>
      <c r="F944" s="1"/>
      <c r="G944" s="2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2"/>
      <c r="D945" s="2"/>
      <c r="E945" s="1"/>
      <c r="F945" s="1"/>
      <c r="G945" s="2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2"/>
      <c r="D946" s="2"/>
      <c r="E946" s="1"/>
      <c r="F946" s="1"/>
      <c r="G946" s="2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2"/>
      <c r="D947" s="2"/>
      <c r="E947" s="1"/>
      <c r="F947" s="1"/>
      <c r="G947" s="2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2"/>
      <c r="D948" s="2"/>
      <c r="E948" s="1"/>
      <c r="F948" s="1"/>
      <c r="G948" s="2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2"/>
      <c r="D949" s="2"/>
      <c r="E949" s="1"/>
      <c r="F949" s="1"/>
      <c r="G949" s="2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2"/>
      <c r="D950" s="2"/>
      <c r="E950" s="1"/>
      <c r="F950" s="1"/>
      <c r="G950" s="2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2"/>
      <c r="D951" s="2"/>
      <c r="E951" s="1"/>
      <c r="F951" s="1"/>
      <c r="G951" s="2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2"/>
      <c r="D952" s="2"/>
      <c r="E952" s="1"/>
      <c r="F952" s="1"/>
      <c r="G952" s="2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2"/>
      <c r="D953" s="2"/>
      <c r="E953" s="1"/>
      <c r="F953" s="1"/>
      <c r="G953" s="2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2"/>
      <c r="D954" s="2"/>
      <c r="E954" s="1"/>
      <c r="F954" s="1"/>
      <c r="G954" s="2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2"/>
      <c r="D955" s="2"/>
      <c r="E955" s="1"/>
      <c r="F955" s="1"/>
      <c r="G955" s="2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2"/>
      <c r="D956" s="2"/>
      <c r="E956" s="1"/>
      <c r="F956" s="1"/>
      <c r="G956" s="2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2"/>
      <c r="D957" s="2"/>
      <c r="E957" s="1"/>
      <c r="F957" s="1"/>
      <c r="G957" s="2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2"/>
      <c r="D958" s="2"/>
      <c r="E958" s="1"/>
      <c r="F958" s="1"/>
      <c r="G958" s="2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2"/>
      <c r="D959" s="2"/>
      <c r="E959" s="1"/>
      <c r="F959" s="1"/>
      <c r="G959" s="2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2"/>
      <c r="D960" s="2"/>
      <c r="E960" s="1"/>
      <c r="F960" s="1"/>
      <c r="G960" s="2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2"/>
      <c r="D961" s="2"/>
      <c r="E961" s="1"/>
      <c r="F961" s="1"/>
      <c r="G961" s="2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2"/>
      <c r="D962" s="2"/>
      <c r="E962" s="1"/>
      <c r="F962" s="1"/>
      <c r="G962" s="2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2"/>
      <c r="D963" s="2"/>
      <c r="E963" s="1"/>
      <c r="F963" s="1"/>
      <c r="G963" s="2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2"/>
      <c r="D964" s="2"/>
      <c r="E964" s="1"/>
      <c r="F964" s="1"/>
      <c r="G964" s="2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2"/>
      <c r="D965" s="2"/>
      <c r="E965" s="1"/>
      <c r="F965" s="1"/>
      <c r="G965" s="2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2"/>
      <c r="D966" s="2"/>
      <c r="E966" s="1"/>
      <c r="F966" s="1"/>
      <c r="G966" s="2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2"/>
      <c r="D967" s="2"/>
      <c r="E967" s="1"/>
      <c r="F967" s="1"/>
      <c r="G967" s="2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2"/>
      <c r="D968" s="2"/>
      <c r="E968" s="1"/>
      <c r="F968" s="1"/>
      <c r="G968" s="2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2"/>
      <c r="D969" s="2"/>
      <c r="E969" s="1"/>
      <c r="F969" s="1"/>
      <c r="G969" s="2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2"/>
      <c r="D970" s="2"/>
      <c r="E970" s="1"/>
      <c r="F970" s="1"/>
      <c r="G970" s="2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2"/>
      <c r="D971" s="2"/>
      <c r="E971" s="1"/>
      <c r="F971" s="1"/>
      <c r="G971" s="2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2"/>
      <c r="D972" s="2"/>
      <c r="E972" s="1"/>
      <c r="F972" s="1"/>
      <c r="G972" s="2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2"/>
      <c r="D973" s="2"/>
      <c r="E973" s="1"/>
      <c r="F973" s="1"/>
      <c r="G973" s="2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2"/>
      <c r="D974" s="2"/>
      <c r="E974" s="1"/>
      <c r="F974" s="1"/>
      <c r="G974" s="2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2"/>
      <c r="D975" s="2"/>
      <c r="E975" s="1"/>
      <c r="F975" s="1"/>
      <c r="G975" s="2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2"/>
      <c r="D976" s="2"/>
      <c r="E976" s="1"/>
      <c r="F976" s="1"/>
      <c r="G976" s="2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2"/>
      <c r="D977" s="2"/>
      <c r="E977" s="1"/>
      <c r="F977" s="1"/>
      <c r="G977" s="2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2"/>
      <c r="D978" s="2"/>
      <c r="E978" s="1"/>
      <c r="F978" s="1"/>
      <c r="G978" s="2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2"/>
      <c r="D979" s="2"/>
      <c r="E979" s="1"/>
      <c r="F979" s="1"/>
      <c r="G979" s="2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2"/>
      <c r="D980" s="2"/>
      <c r="E980" s="1"/>
      <c r="F980" s="1"/>
      <c r="G980" s="2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2"/>
      <c r="D981" s="2"/>
      <c r="E981" s="1"/>
      <c r="F981" s="1"/>
      <c r="G981" s="2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2"/>
      <c r="D982" s="2"/>
      <c r="E982" s="1"/>
      <c r="F982" s="1"/>
      <c r="G982" s="2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2"/>
      <c r="D983" s="2"/>
      <c r="E983" s="1"/>
      <c r="F983" s="1"/>
      <c r="G983" s="2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2"/>
      <c r="D984" s="2"/>
      <c r="E984" s="1"/>
      <c r="F984" s="1"/>
      <c r="G984" s="2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2"/>
      <c r="D985" s="2"/>
      <c r="E985" s="1"/>
      <c r="F985" s="1"/>
      <c r="G985" s="2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2"/>
      <c r="D986" s="2"/>
      <c r="E986" s="1"/>
      <c r="F986" s="1"/>
      <c r="G986" s="2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2"/>
      <c r="D987" s="2"/>
      <c r="E987" s="1"/>
      <c r="F987" s="1"/>
      <c r="G987" s="2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2"/>
      <c r="D988" s="2"/>
      <c r="E988" s="1"/>
      <c r="F988" s="1"/>
      <c r="G988" s="2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2"/>
      <c r="D989" s="2"/>
      <c r="E989" s="1"/>
      <c r="F989" s="1"/>
      <c r="G989" s="2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2"/>
      <c r="D990" s="2"/>
      <c r="E990" s="1"/>
      <c r="F990" s="1"/>
      <c r="G990" s="2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2"/>
      <c r="D991" s="2"/>
      <c r="E991" s="1"/>
      <c r="F991" s="1"/>
      <c r="G991" s="2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2"/>
      <c r="D992" s="2"/>
      <c r="E992" s="1"/>
      <c r="F992" s="1"/>
      <c r="G992" s="2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2"/>
      <c r="D993" s="2"/>
      <c r="E993" s="1"/>
      <c r="F993" s="1"/>
      <c r="G993" s="2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2"/>
      <c r="D994" s="2"/>
      <c r="E994" s="1"/>
      <c r="F994" s="1"/>
      <c r="G994" s="2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2"/>
      <c r="D995" s="2"/>
      <c r="E995" s="1"/>
      <c r="F995" s="1"/>
      <c r="G995" s="2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2"/>
      <c r="D996" s="2"/>
      <c r="E996" s="1"/>
      <c r="F996" s="1"/>
      <c r="G996" s="2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2"/>
      <c r="D997" s="2"/>
      <c r="E997" s="1"/>
      <c r="F997" s="1"/>
      <c r="G997" s="2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2"/>
      <c r="D998" s="2"/>
      <c r="E998" s="1"/>
      <c r="F998" s="1"/>
      <c r="G998" s="2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2"/>
      <c r="D999" s="2"/>
      <c r="E999" s="1"/>
      <c r="F999" s="1"/>
      <c r="G999" s="2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2"/>
      <c r="D1000" s="2"/>
      <c r="E1000" s="1"/>
      <c r="F1000" s="1"/>
      <c r="G1000" s="2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 count="1">
    <dataValidation type="list" allowBlank="1" showErrorMessage="1" sqref="C5 C23" xr:uid="{00000000-0002-0000-0200-000000000000}">
      <formula1>$F$6:$F$23</formula1>
    </dataValidation>
  </dataValidations>
  <hyperlinks>
    <hyperlink ref="F7" r:id="rId1" xr:uid="{00000000-0004-0000-0200-000000000000}"/>
    <hyperlink ref="F8" r:id="rId2" xr:uid="{00000000-0004-0000-0200-000001000000}"/>
    <hyperlink ref="F9" r:id="rId3" xr:uid="{00000000-0004-0000-0200-000002000000}"/>
    <hyperlink ref="F10" r:id="rId4" xr:uid="{00000000-0004-0000-0200-000003000000}"/>
    <hyperlink ref="F11" r:id="rId5" xr:uid="{00000000-0004-0000-0200-000004000000}"/>
    <hyperlink ref="F12" r:id="rId6" xr:uid="{00000000-0004-0000-0200-000005000000}"/>
    <hyperlink ref="F13" r:id="rId7" xr:uid="{00000000-0004-0000-0200-000006000000}"/>
    <hyperlink ref="F14" r:id="rId8" location=":~:text=En%20Castilla%20y%20Le%C3%B3n%2C%20la,8%25%20con%20car%C3%A1cter%20general." xr:uid="{00000000-0004-0000-0200-000007000000}"/>
    <hyperlink ref="F15" r:id="rId9" xr:uid="{00000000-0004-0000-0200-000008000000}"/>
    <hyperlink ref="F16" r:id="rId10" xr:uid="{00000000-0004-0000-0200-000009000000}"/>
    <hyperlink ref="F17" r:id="rId11" xr:uid="{00000000-0004-0000-0200-00000A000000}"/>
    <hyperlink ref="F18" r:id="rId12" xr:uid="{00000000-0004-0000-0200-00000B000000}"/>
    <hyperlink ref="F19" r:id="rId13" location=":~:text=A%20partir%20del%201%20de,salvo%20derechos%20reales%20de%20garant%" xr:uid="{00000000-0004-0000-0200-00000C000000}"/>
    <hyperlink ref="F20" r:id="rId14" xr:uid="{00000000-0004-0000-0200-00000D000000}"/>
    <hyperlink ref="F21" r:id="rId15" location=":~:text=En%20Navarra%2C%20el%206%25%20del,importe%20se%20gravar%C3%A1%20al%206%25." xr:uid="{00000000-0004-0000-0200-00000E000000}"/>
    <hyperlink ref="F22" r:id="rId16" xr:uid="{00000000-0004-0000-0200-00000F000000}"/>
    <hyperlink ref="F23" r:id="rId17" location=":~:text=El%20tipo%20de%20gravamen%20general,inmuebles%2C%20es%20del%2010%25." xr:uid="{00000000-0004-0000-0200-000010000000}"/>
  </hyperlink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00"/>
  <sheetViews>
    <sheetView zoomScale="101" workbookViewId="0">
      <selection activeCell="P25" sqref="P25"/>
    </sheetView>
  </sheetViews>
  <sheetFormatPr defaultColWidth="14.42578125" defaultRowHeight="15" customHeight="1"/>
  <cols>
    <col min="1" max="1" width="5.5703125" customWidth="1"/>
    <col min="2" max="2" width="11.5703125" customWidth="1"/>
    <col min="3" max="3" width="12.7109375" customWidth="1"/>
    <col min="4" max="4" width="11.42578125" customWidth="1"/>
    <col min="5" max="5" width="12.5703125" customWidth="1"/>
    <col min="6" max="6" width="12.7109375" customWidth="1"/>
    <col min="7" max="7" width="11" customWidth="1"/>
    <col min="8" max="8" width="11.5703125" customWidth="1"/>
    <col min="9" max="9" width="10.28515625" customWidth="1"/>
    <col min="10" max="10" width="11.28515625" customWidth="1"/>
    <col min="11" max="11" width="12.85546875" customWidth="1"/>
    <col min="12" max="12" width="10.7109375" customWidth="1"/>
    <col min="13" max="13" width="11.7109375" customWidth="1"/>
    <col min="14" max="14" width="12.140625" customWidth="1"/>
    <col min="15" max="15" width="11.85546875" customWidth="1"/>
    <col min="16" max="26" width="8.7109375" customWidth="1"/>
  </cols>
  <sheetData>
    <row r="1" spans="1:15">
      <c r="A1" s="54">
        <v>2021</v>
      </c>
      <c r="C1" s="55" t="s">
        <v>74</v>
      </c>
    </row>
    <row r="2" spans="1:15">
      <c r="B2" s="56">
        <v>44470</v>
      </c>
      <c r="C2" s="57">
        <v>0</v>
      </c>
    </row>
    <row r="4" spans="1:15">
      <c r="C4" s="58" t="s">
        <v>75</v>
      </c>
      <c r="D4" s="59" t="s">
        <v>76</v>
      </c>
      <c r="E4" s="60" t="s">
        <v>77</v>
      </c>
      <c r="F4" s="59" t="s">
        <v>78</v>
      </c>
      <c r="G4" s="59" t="s">
        <v>79</v>
      </c>
      <c r="H4" s="59" t="s">
        <v>80</v>
      </c>
      <c r="I4" s="59" t="s">
        <v>81</v>
      </c>
      <c r="J4" s="59" t="s">
        <v>82</v>
      </c>
      <c r="K4" s="59" t="s">
        <v>83</v>
      </c>
      <c r="L4" s="59" t="s">
        <v>84</v>
      </c>
      <c r="M4" s="59" t="s">
        <v>85</v>
      </c>
      <c r="N4" s="59" t="s">
        <v>86</v>
      </c>
      <c r="O4" s="59" t="s">
        <v>87</v>
      </c>
    </row>
    <row r="5" spans="1:15">
      <c r="B5" s="61" t="s">
        <v>88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57">
        <v>0</v>
      </c>
      <c r="N5" s="57">
        <v>0</v>
      </c>
      <c r="O5" s="62">
        <f t="shared" ref="O5:O8" si="0">SUM(C5:N5)</f>
        <v>0</v>
      </c>
    </row>
    <row r="6" spans="1:15">
      <c r="B6" s="61" t="s">
        <v>89</v>
      </c>
      <c r="C6" s="63">
        <f>Inmuebles!C9</f>
        <v>0</v>
      </c>
      <c r="D6" s="63">
        <f>Inmuebles!D9</f>
        <v>0</v>
      </c>
      <c r="E6" s="63">
        <f>Inmuebles!E9</f>
        <v>0</v>
      </c>
      <c r="F6" s="63">
        <f>Inmuebles!F9</f>
        <v>0</v>
      </c>
      <c r="G6" s="63">
        <f>Inmuebles!G9</f>
        <v>0</v>
      </c>
      <c r="H6" s="63">
        <f>Inmuebles!H9</f>
        <v>0</v>
      </c>
      <c r="I6" s="63">
        <f>Inmuebles!I9</f>
        <v>0</v>
      </c>
      <c r="J6" s="63">
        <f>Inmuebles!J9</f>
        <v>0</v>
      </c>
      <c r="K6" s="63">
        <f>Inmuebles!K9</f>
        <v>0</v>
      </c>
      <c r="L6" s="63">
        <f>Inmuebles!L9</f>
        <v>0</v>
      </c>
      <c r="M6" s="63">
        <f>Inmuebles!M9</f>
        <v>0</v>
      </c>
      <c r="N6" s="63">
        <f>Inmuebles!N9</f>
        <v>0</v>
      </c>
      <c r="O6" s="62">
        <f t="shared" si="0"/>
        <v>0</v>
      </c>
    </row>
    <row r="7" spans="1:15">
      <c r="B7" s="61" t="s">
        <v>90</v>
      </c>
      <c r="C7" s="63" t="e">
        <f>[1]Dividendos!F10</f>
        <v>#REF!</v>
      </c>
      <c r="D7" s="63" t="e">
        <f>[1]Dividendos!I10</f>
        <v>#REF!</v>
      </c>
      <c r="E7" s="63" t="e">
        <f>[1]Dividendos!L10</f>
        <v>#REF!</v>
      </c>
      <c r="F7" s="63" t="e">
        <f>[1]Dividendos!O10</f>
        <v>#REF!</v>
      </c>
      <c r="G7" s="63" t="e">
        <f>[1]Dividendos!R10</f>
        <v>#REF!</v>
      </c>
      <c r="H7" s="63" t="e">
        <f>[1]Dividendos!U10</f>
        <v>#REF!</v>
      </c>
      <c r="I7" s="63" t="e">
        <f>[1]Dividendos!F20</f>
        <v>#REF!</v>
      </c>
      <c r="J7" s="63" t="e">
        <f>[1]Dividendos!I20</f>
        <v>#REF!</v>
      </c>
      <c r="K7" s="63" t="e">
        <f>[1]Dividendos!L20</f>
        <v>#REF!</v>
      </c>
      <c r="L7" s="63" t="e">
        <f>[1]Dividendos!O20</f>
        <v>#REF!</v>
      </c>
      <c r="M7" s="63" t="e">
        <f>[1]Dividendos!R20</f>
        <v>#REF!</v>
      </c>
      <c r="N7" s="63" t="e">
        <f>[1]Dividendos!U20</f>
        <v>#REF!</v>
      </c>
      <c r="O7" s="62" t="e">
        <f t="shared" si="0"/>
        <v>#REF!</v>
      </c>
    </row>
    <row r="8" spans="1:15">
      <c r="B8" s="61" t="s">
        <v>91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62">
        <f t="shared" si="0"/>
        <v>0</v>
      </c>
    </row>
    <row r="9" spans="1:15">
      <c r="C9" s="64" t="e">
        <f t="shared" ref="C9:O9" si="1">SUM(C5:C8)</f>
        <v>#REF!</v>
      </c>
      <c r="D9" s="64" t="e">
        <f t="shared" si="1"/>
        <v>#REF!</v>
      </c>
      <c r="E9" s="64" t="e">
        <f t="shared" si="1"/>
        <v>#REF!</v>
      </c>
      <c r="F9" s="64" t="e">
        <f t="shared" si="1"/>
        <v>#REF!</v>
      </c>
      <c r="G9" s="64" t="e">
        <f t="shared" si="1"/>
        <v>#REF!</v>
      </c>
      <c r="H9" s="64" t="e">
        <f t="shared" si="1"/>
        <v>#REF!</v>
      </c>
      <c r="I9" s="64" t="e">
        <f t="shared" si="1"/>
        <v>#REF!</v>
      </c>
      <c r="J9" s="64" t="e">
        <f t="shared" si="1"/>
        <v>#REF!</v>
      </c>
      <c r="K9" s="64" t="e">
        <f t="shared" si="1"/>
        <v>#REF!</v>
      </c>
      <c r="L9" s="64" t="e">
        <f t="shared" si="1"/>
        <v>#REF!</v>
      </c>
      <c r="M9" s="64" t="e">
        <f t="shared" si="1"/>
        <v>#REF!</v>
      </c>
      <c r="N9" s="64" t="e">
        <f t="shared" si="1"/>
        <v>#REF!</v>
      </c>
      <c r="O9" s="65" t="e">
        <f t="shared" si="1"/>
        <v>#REF!</v>
      </c>
    </row>
    <row r="10" spans="1:15"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15">
      <c r="B11" s="66" t="s">
        <v>92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62">
        <f t="shared" ref="O11:O16" si="2">SUM(C11:N11)</f>
        <v>0</v>
      </c>
    </row>
    <row r="12" spans="1:15">
      <c r="B12" s="67" t="s">
        <v>93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62">
        <f t="shared" si="2"/>
        <v>0</v>
      </c>
    </row>
    <row r="13" spans="1:15">
      <c r="B13" s="67" t="s">
        <v>94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62">
        <f t="shared" si="2"/>
        <v>0</v>
      </c>
    </row>
    <row r="14" spans="1:15">
      <c r="B14" s="67" t="s">
        <v>95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62">
        <f t="shared" si="2"/>
        <v>0</v>
      </c>
    </row>
    <row r="15" spans="1:15">
      <c r="B15" s="67" t="s">
        <v>96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62">
        <f t="shared" si="2"/>
        <v>0</v>
      </c>
    </row>
    <row r="16" spans="1:15">
      <c r="B16" s="67" t="s">
        <v>91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62">
        <f t="shared" si="2"/>
        <v>0</v>
      </c>
    </row>
    <row r="17" spans="2:15">
      <c r="C17" s="68">
        <f t="shared" ref="C17:O17" si="3">SUM(C11:C16)</f>
        <v>0</v>
      </c>
      <c r="D17" s="68">
        <f t="shared" si="3"/>
        <v>0</v>
      </c>
      <c r="E17" s="68">
        <f t="shared" si="3"/>
        <v>0</v>
      </c>
      <c r="F17" s="68">
        <f t="shared" si="3"/>
        <v>0</v>
      </c>
      <c r="G17" s="68">
        <f t="shared" si="3"/>
        <v>0</v>
      </c>
      <c r="H17" s="68">
        <f t="shared" si="3"/>
        <v>0</v>
      </c>
      <c r="I17" s="68">
        <f t="shared" si="3"/>
        <v>0</v>
      </c>
      <c r="J17" s="68">
        <f t="shared" si="3"/>
        <v>0</v>
      </c>
      <c r="K17" s="68">
        <f t="shared" si="3"/>
        <v>0</v>
      </c>
      <c r="L17" s="68">
        <f t="shared" si="3"/>
        <v>0</v>
      </c>
      <c r="M17" s="68">
        <f t="shared" si="3"/>
        <v>0</v>
      </c>
      <c r="N17" s="68">
        <f t="shared" si="3"/>
        <v>0</v>
      </c>
      <c r="O17" s="65">
        <f t="shared" si="3"/>
        <v>0</v>
      </c>
    </row>
    <row r="18" spans="2:15">
      <c r="C18" s="69" t="e">
        <f t="shared" ref="C18:O18" si="4">C9-C17</f>
        <v>#REF!</v>
      </c>
      <c r="D18" s="69" t="e">
        <f t="shared" si="4"/>
        <v>#REF!</v>
      </c>
      <c r="E18" s="69" t="e">
        <f t="shared" si="4"/>
        <v>#REF!</v>
      </c>
      <c r="F18" s="69" t="e">
        <f t="shared" si="4"/>
        <v>#REF!</v>
      </c>
      <c r="G18" s="69" t="e">
        <f t="shared" si="4"/>
        <v>#REF!</v>
      </c>
      <c r="H18" s="69" t="e">
        <f t="shared" si="4"/>
        <v>#REF!</v>
      </c>
      <c r="I18" s="69" t="e">
        <f t="shared" si="4"/>
        <v>#REF!</v>
      </c>
      <c r="J18" s="69" t="e">
        <f t="shared" si="4"/>
        <v>#REF!</v>
      </c>
      <c r="K18" s="69" t="e">
        <f t="shared" si="4"/>
        <v>#REF!</v>
      </c>
      <c r="L18" s="69" t="e">
        <f t="shared" si="4"/>
        <v>#REF!</v>
      </c>
      <c r="M18" s="69" t="e">
        <f t="shared" si="4"/>
        <v>#REF!</v>
      </c>
      <c r="N18" s="69" t="e">
        <f t="shared" si="4"/>
        <v>#REF!</v>
      </c>
      <c r="O18" s="69" t="e">
        <f t="shared" si="4"/>
        <v>#REF!</v>
      </c>
    </row>
    <row r="19" spans="2:15">
      <c r="O19" s="70"/>
    </row>
    <row r="20" spans="2:15">
      <c r="B20" s="12"/>
    </row>
    <row r="21" spans="2:15" ht="9.75" customHeight="1"/>
    <row r="22" spans="2:15" ht="15.75" customHeight="1">
      <c r="B22" s="12"/>
    </row>
    <row r="23" spans="2:15" ht="9" customHeight="1"/>
    <row r="24" spans="2:15" ht="15.75" customHeight="1">
      <c r="B24" s="12"/>
    </row>
    <row r="25" spans="2:15" ht="15.75" customHeight="1"/>
    <row r="26" spans="2:15" ht="15.75" customHeight="1"/>
    <row r="27" spans="2:15" ht="15.75" customHeight="1"/>
    <row r="28" spans="2:15" ht="15.75" customHeight="1"/>
    <row r="29" spans="2:15" ht="15.75" customHeight="1"/>
    <row r="30" spans="2:15" ht="15.75" customHeight="1"/>
    <row r="31" spans="2:15" ht="15.75" customHeight="1"/>
    <row r="32" spans="2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000"/>
  <sheetViews>
    <sheetView zoomScale="92" workbookViewId="0"/>
  </sheetViews>
  <sheetFormatPr defaultColWidth="14.42578125" defaultRowHeight="15" customHeight="1"/>
  <cols>
    <col min="1" max="1" width="5.5703125" customWidth="1"/>
    <col min="2" max="2" width="5.28515625" customWidth="1"/>
    <col min="3" max="3" width="14.140625" customWidth="1"/>
    <col min="4" max="4" width="14.5703125" customWidth="1"/>
    <col min="5" max="5" width="13.140625" customWidth="1"/>
    <col min="6" max="6" width="14.140625" customWidth="1"/>
    <col min="7" max="7" width="14" customWidth="1"/>
    <col min="8" max="8" width="15.42578125" customWidth="1"/>
    <col min="9" max="9" width="14.140625" customWidth="1"/>
    <col min="10" max="10" width="15.85546875" customWidth="1"/>
    <col min="11" max="11" width="14.5703125" customWidth="1"/>
    <col min="12" max="12" width="13.85546875" customWidth="1"/>
    <col min="13" max="13" width="16" customWidth="1"/>
    <col min="14" max="14" width="15.85546875" customWidth="1"/>
    <col min="15" max="15" width="10.5703125" customWidth="1"/>
    <col min="16" max="16" width="11.140625" customWidth="1"/>
    <col min="17" max="17" width="10.7109375" customWidth="1"/>
    <col min="18" max="18" width="11.5703125" customWidth="1"/>
    <col min="19" max="19" width="5.28515625" customWidth="1"/>
    <col min="20" max="26" width="8.7109375" customWidth="1"/>
  </cols>
  <sheetData>
    <row r="1" spans="1:19">
      <c r="A1" s="54">
        <v>2021</v>
      </c>
      <c r="B1" s="71"/>
      <c r="S1" s="71"/>
    </row>
    <row r="2" spans="1:19">
      <c r="A2" s="55"/>
      <c r="B2" s="71"/>
      <c r="C2" s="72" t="s">
        <v>97</v>
      </c>
      <c r="D2" s="72" t="s">
        <v>98</v>
      </c>
      <c r="E2" s="72" t="s">
        <v>99</v>
      </c>
      <c r="F2" s="72" t="s">
        <v>100</v>
      </c>
      <c r="G2" s="72" t="s">
        <v>101</v>
      </c>
      <c r="H2" s="72" t="s">
        <v>102</v>
      </c>
      <c r="I2" s="72" t="s">
        <v>103</v>
      </c>
      <c r="J2" s="72" t="s">
        <v>104</v>
      </c>
      <c r="K2" s="72" t="s">
        <v>105</v>
      </c>
      <c r="L2" s="72" t="s">
        <v>106</v>
      </c>
      <c r="M2" s="72" t="s">
        <v>107</v>
      </c>
      <c r="N2" s="72" t="s">
        <v>108</v>
      </c>
      <c r="O2" s="73" t="s">
        <v>109</v>
      </c>
      <c r="P2" s="74" t="s">
        <v>110</v>
      </c>
      <c r="Q2" s="74" t="s">
        <v>111</v>
      </c>
      <c r="R2" s="75" t="s">
        <v>112</v>
      </c>
      <c r="S2" s="71"/>
    </row>
    <row r="3" spans="1:19">
      <c r="B3" s="76"/>
      <c r="C3" s="77">
        <v>0</v>
      </c>
      <c r="D3" s="77">
        <v>0</v>
      </c>
      <c r="E3" s="77">
        <v>0</v>
      </c>
      <c r="F3" s="77">
        <v>0</v>
      </c>
      <c r="G3" s="77">
        <v>0</v>
      </c>
      <c r="H3" s="77">
        <v>0</v>
      </c>
      <c r="I3" s="77">
        <v>0</v>
      </c>
      <c r="J3" s="77">
        <v>0</v>
      </c>
      <c r="K3" s="77">
        <v>0</v>
      </c>
      <c r="L3" s="77">
        <v>0</v>
      </c>
      <c r="M3" s="77">
        <v>0</v>
      </c>
      <c r="N3" s="77">
        <v>0</v>
      </c>
      <c r="O3" s="63">
        <f t="shared" ref="O3:O8" si="0">C3+D3+E3+F3+G3+H3+I3+J3+K3+L3+M3+N3</f>
        <v>0</v>
      </c>
      <c r="P3" s="78">
        <f>D31</f>
        <v>0</v>
      </c>
      <c r="Q3" s="78">
        <f>D38</f>
        <v>0</v>
      </c>
      <c r="R3" s="79">
        <f t="shared" ref="R3:R6" si="1">O3-P3-Q3</f>
        <v>0</v>
      </c>
      <c r="S3" s="76"/>
    </row>
    <row r="4" spans="1:19">
      <c r="B4" s="80"/>
      <c r="C4" s="77">
        <v>0</v>
      </c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77">
        <v>0</v>
      </c>
      <c r="J4" s="77">
        <v>0</v>
      </c>
      <c r="K4" s="77">
        <v>0</v>
      </c>
      <c r="L4" s="77">
        <v>0</v>
      </c>
      <c r="M4" s="77">
        <v>0</v>
      </c>
      <c r="N4" s="77">
        <v>0</v>
      </c>
      <c r="O4" s="63">
        <f t="shared" si="0"/>
        <v>0</v>
      </c>
      <c r="P4" s="78">
        <f>F31</f>
        <v>0</v>
      </c>
      <c r="Q4" s="78">
        <f>F38</f>
        <v>0</v>
      </c>
      <c r="R4" s="79">
        <f t="shared" si="1"/>
        <v>0</v>
      </c>
      <c r="S4" s="80"/>
    </row>
    <row r="5" spans="1:19">
      <c r="B5" s="81"/>
      <c r="C5" s="77">
        <v>0</v>
      </c>
      <c r="D5" s="77">
        <v>0</v>
      </c>
      <c r="E5" s="77">
        <v>0</v>
      </c>
      <c r="F5" s="77">
        <v>0</v>
      </c>
      <c r="G5" s="77">
        <v>0</v>
      </c>
      <c r="H5" s="77">
        <v>0</v>
      </c>
      <c r="I5" s="77">
        <v>0</v>
      </c>
      <c r="J5" s="77">
        <v>0</v>
      </c>
      <c r="K5" s="77">
        <v>0</v>
      </c>
      <c r="L5" s="77">
        <v>0</v>
      </c>
      <c r="M5" s="77">
        <v>0</v>
      </c>
      <c r="N5" s="77">
        <v>0</v>
      </c>
      <c r="O5" s="63">
        <f t="shared" si="0"/>
        <v>0</v>
      </c>
      <c r="P5" s="78">
        <f>H31</f>
        <v>0</v>
      </c>
      <c r="Q5" s="78">
        <f>H38</f>
        <v>0</v>
      </c>
      <c r="R5" s="79">
        <f t="shared" si="1"/>
        <v>0</v>
      </c>
      <c r="S5" s="81"/>
    </row>
    <row r="6" spans="1:19">
      <c r="B6" s="82"/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63">
        <f t="shared" si="0"/>
        <v>0</v>
      </c>
      <c r="P6" s="78">
        <f>J31</f>
        <v>0</v>
      </c>
      <c r="Q6" s="78">
        <f>J38</f>
        <v>0</v>
      </c>
      <c r="R6" s="79">
        <f t="shared" si="1"/>
        <v>0</v>
      </c>
      <c r="S6" s="82"/>
    </row>
    <row r="7" spans="1:19">
      <c r="B7" s="82"/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63">
        <f t="shared" si="0"/>
        <v>0</v>
      </c>
      <c r="P7" s="78">
        <f>L31</f>
        <v>0</v>
      </c>
      <c r="Q7" s="78">
        <f>L38</f>
        <v>0</v>
      </c>
      <c r="R7" s="79"/>
      <c r="S7" s="82"/>
    </row>
    <row r="8" spans="1:19">
      <c r="B8" s="83"/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63">
        <f t="shared" si="0"/>
        <v>0</v>
      </c>
      <c r="P8" s="78">
        <f>N31</f>
        <v>0</v>
      </c>
      <c r="Q8" s="78">
        <f>N38</f>
        <v>0</v>
      </c>
      <c r="R8" s="79"/>
      <c r="S8" s="83"/>
    </row>
    <row r="9" spans="1:19">
      <c r="B9" s="71"/>
      <c r="C9" s="84">
        <f t="shared" ref="C9:R9" si="2">SUM(C3:C8)</f>
        <v>0</v>
      </c>
      <c r="D9" s="84">
        <f t="shared" si="2"/>
        <v>0</v>
      </c>
      <c r="E9" s="84">
        <f t="shared" si="2"/>
        <v>0</v>
      </c>
      <c r="F9" s="84">
        <f t="shared" si="2"/>
        <v>0</v>
      </c>
      <c r="G9" s="84">
        <f t="shared" si="2"/>
        <v>0</v>
      </c>
      <c r="H9" s="84">
        <f t="shared" si="2"/>
        <v>0</v>
      </c>
      <c r="I9" s="84">
        <f t="shared" si="2"/>
        <v>0</v>
      </c>
      <c r="J9" s="84">
        <f t="shared" si="2"/>
        <v>0</v>
      </c>
      <c r="K9" s="84">
        <f t="shared" si="2"/>
        <v>0</v>
      </c>
      <c r="L9" s="84">
        <f t="shared" si="2"/>
        <v>0</v>
      </c>
      <c r="M9" s="84">
        <f t="shared" si="2"/>
        <v>0</v>
      </c>
      <c r="N9" s="84">
        <f t="shared" si="2"/>
        <v>0</v>
      </c>
      <c r="O9" s="85">
        <f t="shared" si="2"/>
        <v>0</v>
      </c>
      <c r="P9" s="85">
        <f t="shared" si="2"/>
        <v>0</v>
      </c>
      <c r="Q9" s="85">
        <f t="shared" si="2"/>
        <v>0</v>
      </c>
      <c r="R9" s="86">
        <f t="shared" si="2"/>
        <v>0</v>
      </c>
      <c r="S9" s="71"/>
    </row>
    <row r="10" spans="1:19">
      <c r="B10" s="71"/>
      <c r="C10" s="84"/>
      <c r="D10" s="87"/>
      <c r="E10" s="87"/>
      <c r="F10" s="87"/>
      <c r="G10" s="87"/>
      <c r="H10" s="88"/>
      <c r="I10" s="87"/>
      <c r="J10" s="87"/>
      <c r="K10" s="87"/>
      <c r="L10" s="87"/>
      <c r="M10" s="87"/>
      <c r="N10" s="88"/>
      <c r="O10" s="85"/>
      <c r="R10" s="84"/>
      <c r="S10" s="71"/>
    </row>
    <row r="11" spans="1:19">
      <c r="A11" s="89">
        <v>303</v>
      </c>
      <c r="B11" s="90"/>
      <c r="E11" s="91" t="s">
        <v>113</v>
      </c>
      <c r="F11" s="92"/>
      <c r="G11" s="92"/>
      <c r="H11" s="91" t="s">
        <v>113</v>
      </c>
      <c r="I11" s="92"/>
      <c r="J11" s="92"/>
      <c r="K11" s="91" t="s">
        <v>113</v>
      </c>
      <c r="L11" s="92"/>
      <c r="M11" s="92"/>
      <c r="N11" s="91" t="s">
        <v>113</v>
      </c>
      <c r="O11" s="85" t="e">
        <f>SUM(#REF!)</f>
        <v>#REF!</v>
      </c>
      <c r="S11" s="71"/>
    </row>
    <row r="12" spans="1:19">
      <c r="B12" s="71"/>
      <c r="C12" s="79">
        <f>SUM(C3:E8)</f>
        <v>0</v>
      </c>
      <c r="D12" s="93">
        <v>0.21</v>
      </c>
      <c r="E12" s="94">
        <f>C12*D12</f>
        <v>0</v>
      </c>
      <c r="F12" s="79">
        <f>SUM(F3:H8)</f>
        <v>0</v>
      </c>
      <c r="G12" s="93">
        <v>0.21</v>
      </c>
      <c r="H12" s="94">
        <f>F12*G12</f>
        <v>0</v>
      </c>
      <c r="I12" s="79">
        <f>SUM(I3:K8)</f>
        <v>0</v>
      </c>
      <c r="J12" s="93">
        <v>0.21</v>
      </c>
      <c r="K12" s="94">
        <f>I12*J12</f>
        <v>0</v>
      </c>
      <c r="L12" s="79">
        <f>SUM(L3:N8)</f>
        <v>0</v>
      </c>
      <c r="M12" s="93">
        <v>0.21</v>
      </c>
      <c r="N12" s="94">
        <f>L12*M12</f>
        <v>0</v>
      </c>
      <c r="S12" s="71"/>
    </row>
    <row r="13" spans="1:19">
      <c r="B13" s="71"/>
      <c r="S13" s="71"/>
    </row>
    <row r="14" spans="1:19">
      <c r="B14" s="71"/>
      <c r="C14" s="95" t="s">
        <v>114</v>
      </c>
      <c r="D14" s="96"/>
      <c r="E14" s="97" t="s">
        <v>114</v>
      </c>
      <c r="F14" s="98"/>
      <c r="G14" s="99" t="s">
        <v>114</v>
      </c>
      <c r="H14" s="100"/>
      <c r="I14" s="101" t="s">
        <v>114</v>
      </c>
      <c r="J14" s="102"/>
      <c r="K14" s="103" t="s">
        <v>114</v>
      </c>
      <c r="L14" s="103"/>
      <c r="M14" s="104" t="s">
        <v>114</v>
      </c>
      <c r="N14" s="104"/>
      <c r="S14" s="71"/>
    </row>
    <row r="15" spans="1:19">
      <c r="B15" s="71"/>
      <c r="C15" s="105" t="s">
        <v>115</v>
      </c>
      <c r="D15" s="105"/>
      <c r="E15" s="106" t="s">
        <v>116</v>
      </c>
      <c r="F15" s="106"/>
      <c r="G15" s="107" t="s">
        <v>115</v>
      </c>
      <c r="H15" s="107"/>
      <c r="I15" s="108" t="s">
        <v>117</v>
      </c>
      <c r="J15" s="108"/>
      <c r="K15" s="103" t="s">
        <v>115</v>
      </c>
      <c r="L15" s="103"/>
      <c r="M15" s="109" t="s">
        <v>115</v>
      </c>
      <c r="N15" s="104"/>
      <c r="S15" s="71"/>
    </row>
    <row r="16" spans="1:19">
      <c r="B16" s="71"/>
      <c r="C16" s="110" t="s">
        <v>92</v>
      </c>
      <c r="D16" s="77"/>
      <c r="E16" s="110" t="s">
        <v>92</v>
      </c>
      <c r="F16" s="77"/>
      <c r="G16" s="110" t="s">
        <v>92</v>
      </c>
      <c r="H16" s="77"/>
      <c r="I16" s="110" t="s">
        <v>92</v>
      </c>
      <c r="J16" s="111"/>
      <c r="K16" s="110" t="s">
        <v>92</v>
      </c>
      <c r="L16" s="77"/>
      <c r="M16" s="110" t="s">
        <v>92</v>
      </c>
      <c r="N16" s="77"/>
      <c r="S16" s="71"/>
    </row>
    <row r="17" spans="2:19">
      <c r="B17" s="71"/>
      <c r="C17" s="112" t="s">
        <v>118</v>
      </c>
      <c r="D17" s="113"/>
      <c r="E17" s="112" t="s">
        <v>118</v>
      </c>
      <c r="F17" s="113"/>
      <c r="G17" s="112" t="s">
        <v>118</v>
      </c>
      <c r="H17" s="113"/>
      <c r="I17" s="112" t="s">
        <v>118</v>
      </c>
      <c r="J17" s="113"/>
      <c r="K17" s="112" t="s">
        <v>118</v>
      </c>
      <c r="L17" s="113"/>
      <c r="M17" s="112" t="s">
        <v>118</v>
      </c>
      <c r="N17" s="113"/>
      <c r="S17" s="71"/>
    </row>
    <row r="18" spans="2:19">
      <c r="B18" s="71"/>
      <c r="C18" s="114" t="s">
        <v>119</v>
      </c>
      <c r="D18" s="114" t="s">
        <v>120</v>
      </c>
      <c r="E18" s="114" t="s">
        <v>119</v>
      </c>
      <c r="F18" s="114" t="s">
        <v>120</v>
      </c>
      <c r="G18" s="114" t="s">
        <v>119</v>
      </c>
      <c r="H18" s="114" t="s">
        <v>120</v>
      </c>
      <c r="I18" s="115" t="s">
        <v>119</v>
      </c>
      <c r="J18" s="115" t="s">
        <v>120</v>
      </c>
      <c r="K18" s="115" t="s">
        <v>119</v>
      </c>
      <c r="L18" s="115" t="s">
        <v>120</v>
      </c>
      <c r="M18" s="115" t="s">
        <v>119</v>
      </c>
      <c r="N18" s="115" t="s">
        <v>120</v>
      </c>
      <c r="S18" s="71"/>
    </row>
    <row r="19" spans="2:19">
      <c r="B19" s="71"/>
      <c r="C19" s="116" t="s">
        <v>97</v>
      </c>
      <c r="D19" s="77">
        <v>0</v>
      </c>
      <c r="E19" s="116" t="s">
        <v>97</v>
      </c>
      <c r="F19" s="77">
        <v>0</v>
      </c>
      <c r="G19" s="117"/>
      <c r="H19" s="77">
        <v>0</v>
      </c>
      <c r="I19" s="117"/>
      <c r="J19" s="77">
        <v>0</v>
      </c>
      <c r="K19" s="117"/>
      <c r="L19" s="77">
        <v>0</v>
      </c>
      <c r="M19" s="117"/>
      <c r="N19" s="77">
        <v>0</v>
      </c>
      <c r="S19" s="71"/>
    </row>
    <row r="20" spans="2:19">
      <c r="B20" s="71"/>
      <c r="C20" s="116" t="s">
        <v>98</v>
      </c>
      <c r="D20" s="77">
        <v>0</v>
      </c>
      <c r="E20" s="116" t="s">
        <v>98</v>
      </c>
      <c r="F20" s="77">
        <v>0</v>
      </c>
      <c r="G20" s="117"/>
      <c r="H20" s="77">
        <v>0</v>
      </c>
      <c r="I20" s="116"/>
      <c r="J20" s="77">
        <v>0</v>
      </c>
      <c r="K20" s="116"/>
      <c r="L20" s="77">
        <v>0</v>
      </c>
      <c r="M20" s="116"/>
      <c r="N20" s="77">
        <v>0</v>
      </c>
      <c r="S20" s="71"/>
    </row>
    <row r="21" spans="2:19" ht="15.75" customHeight="1">
      <c r="B21" s="71"/>
      <c r="C21" s="116" t="s">
        <v>99</v>
      </c>
      <c r="D21" s="77">
        <v>0</v>
      </c>
      <c r="E21" s="116" t="s">
        <v>99</v>
      </c>
      <c r="F21" s="77">
        <v>0</v>
      </c>
      <c r="G21" s="117"/>
      <c r="H21" s="77">
        <v>0</v>
      </c>
      <c r="I21" s="116"/>
      <c r="J21" s="77">
        <v>0</v>
      </c>
      <c r="K21" s="116"/>
      <c r="L21" s="77">
        <v>0</v>
      </c>
      <c r="M21" s="116"/>
      <c r="N21" s="77">
        <v>0</v>
      </c>
      <c r="S21" s="71"/>
    </row>
    <row r="22" spans="2:19" ht="15.75" customHeight="1">
      <c r="B22" s="71"/>
      <c r="C22" s="116" t="s">
        <v>100</v>
      </c>
      <c r="D22" s="77">
        <v>0</v>
      </c>
      <c r="E22" s="116" t="s">
        <v>100</v>
      </c>
      <c r="F22" s="77">
        <v>0</v>
      </c>
      <c r="G22" s="117"/>
      <c r="H22" s="77">
        <v>0</v>
      </c>
      <c r="I22" s="116"/>
      <c r="J22" s="77">
        <v>0</v>
      </c>
      <c r="K22" s="116"/>
      <c r="L22" s="77">
        <v>0</v>
      </c>
      <c r="M22" s="116"/>
      <c r="N22" s="77">
        <v>0</v>
      </c>
      <c r="S22" s="71"/>
    </row>
    <row r="23" spans="2:19" ht="15.75" customHeight="1">
      <c r="B23" s="71"/>
      <c r="C23" s="116" t="s">
        <v>101</v>
      </c>
      <c r="D23" s="77">
        <v>0</v>
      </c>
      <c r="E23" s="116" t="s">
        <v>101</v>
      </c>
      <c r="F23" s="77">
        <v>0</v>
      </c>
      <c r="G23" s="117"/>
      <c r="H23" s="77">
        <v>0</v>
      </c>
      <c r="I23" s="116"/>
      <c r="J23" s="77">
        <v>0</v>
      </c>
      <c r="K23" s="116"/>
      <c r="L23" s="77">
        <v>0</v>
      </c>
      <c r="M23" s="116"/>
      <c r="N23" s="77">
        <v>0</v>
      </c>
      <c r="S23" s="71"/>
    </row>
    <row r="24" spans="2:19" ht="15.75" customHeight="1">
      <c r="B24" s="71"/>
      <c r="C24" s="116" t="s">
        <v>102</v>
      </c>
      <c r="D24" s="77">
        <v>0</v>
      </c>
      <c r="E24" s="116" t="s">
        <v>102</v>
      </c>
      <c r="F24" s="77">
        <v>0</v>
      </c>
      <c r="G24" s="117"/>
      <c r="H24" s="77">
        <v>0</v>
      </c>
      <c r="I24" s="116"/>
      <c r="J24" s="77">
        <v>0</v>
      </c>
      <c r="K24" s="116"/>
      <c r="L24" s="77">
        <v>0</v>
      </c>
      <c r="M24" s="116"/>
      <c r="N24" s="77">
        <v>0</v>
      </c>
      <c r="S24" s="71"/>
    </row>
    <row r="25" spans="2:19" ht="15.75" customHeight="1">
      <c r="B25" s="71"/>
      <c r="C25" s="116" t="s">
        <v>103</v>
      </c>
      <c r="D25" s="77">
        <v>0</v>
      </c>
      <c r="E25" s="116" t="s">
        <v>103</v>
      </c>
      <c r="F25" s="77">
        <v>0</v>
      </c>
      <c r="G25" s="117"/>
      <c r="H25" s="77">
        <v>0</v>
      </c>
      <c r="I25" s="116"/>
      <c r="J25" s="77">
        <v>0</v>
      </c>
      <c r="K25" s="116"/>
      <c r="L25" s="77">
        <v>0</v>
      </c>
      <c r="M25" s="116"/>
      <c r="N25" s="77">
        <v>0</v>
      </c>
      <c r="S25" s="71"/>
    </row>
    <row r="26" spans="2:19" ht="15.75" customHeight="1">
      <c r="B26" s="71"/>
      <c r="C26" s="116" t="s">
        <v>104</v>
      </c>
      <c r="D26" s="77">
        <v>0</v>
      </c>
      <c r="E26" s="116" t="s">
        <v>104</v>
      </c>
      <c r="F26" s="77">
        <v>0</v>
      </c>
      <c r="G26" s="117"/>
      <c r="H26" s="77">
        <v>0</v>
      </c>
      <c r="I26" s="116"/>
      <c r="J26" s="77">
        <v>0</v>
      </c>
      <c r="K26" s="116"/>
      <c r="L26" s="77">
        <v>0</v>
      </c>
      <c r="M26" s="116"/>
      <c r="N26" s="77">
        <v>0</v>
      </c>
      <c r="S26" s="71"/>
    </row>
    <row r="27" spans="2:19" ht="15.75" customHeight="1">
      <c r="B27" s="71"/>
      <c r="C27" s="116" t="s">
        <v>105</v>
      </c>
      <c r="D27" s="77">
        <v>0</v>
      </c>
      <c r="E27" s="116" t="s">
        <v>105</v>
      </c>
      <c r="F27" s="77">
        <v>0</v>
      </c>
      <c r="G27" s="117"/>
      <c r="H27" s="77">
        <v>0</v>
      </c>
      <c r="I27" s="116"/>
      <c r="J27" s="77">
        <v>0</v>
      </c>
      <c r="K27" s="116"/>
      <c r="L27" s="77">
        <v>0</v>
      </c>
      <c r="M27" s="116"/>
      <c r="N27" s="77">
        <v>0</v>
      </c>
      <c r="S27" s="71"/>
    </row>
    <row r="28" spans="2:19" ht="15.75" customHeight="1">
      <c r="B28" s="71"/>
      <c r="C28" s="116" t="s">
        <v>106</v>
      </c>
      <c r="D28" s="77">
        <v>0</v>
      </c>
      <c r="E28" s="116" t="s">
        <v>106</v>
      </c>
      <c r="F28" s="77">
        <v>0</v>
      </c>
      <c r="G28" s="116"/>
      <c r="H28" s="77">
        <v>0</v>
      </c>
      <c r="I28" s="116"/>
      <c r="J28" s="77">
        <v>0</v>
      </c>
      <c r="K28" s="116"/>
      <c r="L28" s="77">
        <v>0</v>
      </c>
      <c r="M28" s="116"/>
      <c r="N28" s="77">
        <v>0</v>
      </c>
      <c r="S28" s="71"/>
    </row>
    <row r="29" spans="2:19" ht="15.75" customHeight="1">
      <c r="B29" s="71"/>
      <c r="C29" s="116" t="s">
        <v>107</v>
      </c>
      <c r="D29" s="77">
        <v>0</v>
      </c>
      <c r="E29" s="116" t="s">
        <v>107</v>
      </c>
      <c r="F29" s="77">
        <v>0</v>
      </c>
      <c r="G29" s="116"/>
      <c r="H29" s="77">
        <v>0</v>
      </c>
      <c r="I29" s="116"/>
      <c r="J29" s="77">
        <v>0</v>
      </c>
      <c r="K29" s="116"/>
      <c r="L29" s="77">
        <v>0</v>
      </c>
      <c r="M29" s="116"/>
      <c r="N29" s="77">
        <v>0</v>
      </c>
      <c r="S29" s="71"/>
    </row>
    <row r="30" spans="2:19" ht="15.75" customHeight="1">
      <c r="B30" s="71"/>
      <c r="C30" s="116" t="s">
        <v>108</v>
      </c>
      <c r="D30" s="77">
        <v>0</v>
      </c>
      <c r="E30" s="116" t="s">
        <v>108</v>
      </c>
      <c r="F30" s="77">
        <v>0</v>
      </c>
      <c r="G30" s="116"/>
      <c r="H30" s="77">
        <v>0</v>
      </c>
      <c r="I30" s="116"/>
      <c r="J30" s="77">
        <v>0</v>
      </c>
      <c r="K30" s="116"/>
      <c r="L30" s="77">
        <v>0</v>
      </c>
      <c r="M30" s="116"/>
      <c r="N30" s="77">
        <v>0</v>
      </c>
      <c r="S30" s="71"/>
    </row>
    <row r="31" spans="2:19" ht="15.75" customHeight="1">
      <c r="B31" s="71"/>
      <c r="C31" s="118" t="s">
        <v>109</v>
      </c>
      <c r="D31" s="119">
        <f>SUM(D19:D30)</f>
        <v>0</v>
      </c>
      <c r="E31" s="118" t="s">
        <v>109</v>
      </c>
      <c r="F31" s="119">
        <f>SUM(F19:F30)</f>
        <v>0</v>
      </c>
      <c r="G31" s="118" t="s">
        <v>109</v>
      </c>
      <c r="H31" s="119">
        <f>SUM(H19:H30)</f>
        <v>0</v>
      </c>
      <c r="I31" s="118" t="s">
        <v>109</v>
      </c>
      <c r="J31" s="119">
        <f>SUM(J19:J30)</f>
        <v>0</v>
      </c>
      <c r="K31" s="118" t="s">
        <v>109</v>
      </c>
      <c r="L31" s="119">
        <f>SUM(L19:L30)</f>
        <v>0</v>
      </c>
      <c r="M31" s="118" t="s">
        <v>109</v>
      </c>
      <c r="N31" s="119">
        <f>SUM(N19:N30)</f>
        <v>0</v>
      </c>
      <c r="S31" s="71"/>
    </row>
    <row r="32" spans="2:19" ht="15.75" customHeight="1">
      <c r="B32" s="71"/>
      <c r="C32" s="112" t="s">
        <v>111</v>
      </c>
      <c r="D32" s="113"/>
      <c r="E32" s="112" t="s">
        <v>111</v>
      </c>
      <c r="F32" s="113"/>
      <c r="G32" s="112" t="s">
        <v>111</v>
      </c>
      <c r="H32" s="113"/>
      <c r="I32" s="112" t="s">
        <v>111</v>
      </c>
      <c r="J32" s="113"/>
      <c r="K32" s="112" t="s">
        <v>111</v>
      </c>
      <c r="L32" s="113"/>
      <c r="M32" s="112" t="s">
        <v>111</v>
      </c>
      <c r="N32" s="113"/>
      <c r="S32" s="71"/>
    </row>
    <row r="33" spans="2:19" ht="15.75" customHeight="1">
      <c r="B33" s="71"/>
      <c r="C33" s="115" t="s">
        <v>119</v>
      </c>
      <c r="D33" s="115" t="s">
        <v>120</v>
      </c>
      <c r="E33" s="114" t="s">
        <v>119</v>
      </c>
      <c r="F33" s="114" t="s">
        <v>120</v>
      </c>
      <c r="G33" s="114" t="s">
        <v>119</v>
      </c>
      <c r="H33" s="114" t="s">
        <v>120</v>
      </c>
      <c r="I33" s="114" t="s">
        <v>119</v>
      </c>
      <c r="J33" s="114" t="s">
        <v>120</v>
      </c>
      <c r="K33" s="115" t="s">
        <v>119</v>
      </c>
      <c r="L33" s="115" t="s">
        <v>120</v>
      </c>
      <c r="M33" s="115" t="s">
        <v>119</v>
      </c>
      <c r="N33" s="115" t="s">
        <v>120</v>
      </c>
      <c r="S33" s="71"/>
    </row>
    <row r="34" spans="2:19" ht="15.75" customHeight="1">
      <c r="B34" s="71"/>
      <c r="C34" s="120" t="s">
        <v>78</v>
      </c>
      <c r="D34" s="77">
        <v>0</v>
      </c>
      <c r="E34" s="120" t="s">
        <v>78</v>
      </c>
      <c r="F34" s="77">
        <v>0</v>
      </c>
      <c r="G34" s="120" t="s">
        <v>78</v>
      </c>
      <c r="H34" s="77">
        <v>0</v>
      </c>
      <c r="I34" s="120" t="s">
        <v>78</v>
      </c>
      <c r="J34" s="77">
        <v>0</v>
      </c>
      <c r="K34" s="120" t="s">
        <v>78</v>
      </c>
      <c r="L34" s="77">
        <v>0</v>
      </c>
      <c r="M34" s="120" t="s">
        <v>78</v>
      </c>
      <c r="N34" s="77">
        <v>0</v>
      </c>
      <c r="S34" s="71"/>
    </row>
    <row r="35" spans="2:19" ht="15.75" customHeight="1">
      <c r="B35" s="71"/>
      <c r="C35" s="120" t="s">
        <v>80</v>
      </c>
      <c r="D35" s="77">
        <v>0</v>
      </c>
      <c r="E35" s="120" t="s">
        <v>80</v>
      </c>
      <c r="F35" s="77">
        <v>0</v>
      </c>
      <c r="G35" s="120" t="s">
        <v>80</v>
      </c>
      <c r="H35" s="77">
        <v>0</v>
      </c>
      <c r="I35" s="120" t="s">
        <v>80</v>
      </c>
      <c r="J35" s="77">
        <v>0</v>
      </c>
      <c r="K35" s="120" t="s">
        <v>80</v>
      </c>
      <c r="L35" s="77">
        <v>0</v>
      </c>
      <c r="M35" s="120" t="s">
        <v>80</v>
      </c>
      <c r="N35" s="77">
        <v>0</v>
      </c>
      <c r="S35" s="71"/>
    </row>
    <row r="36" spans="2:19" ht="15.75" customHeight="1">
      <c r="B36" s="71"/>
      <c r="C36" s="120" t="s">
        <v>82</v>
      </c>
      <c r="D36" s="77">
        <v>0</v>
      </c>
      <c r="E36" s="120" t="s">
        <v>82</v>
      </c>
      <c r="F36" s="77">
        <v>0</v>
      </c>
      <c r="G36" s="120" t="s">
        <v>82</v>
      </c>
      <c r="H36" s="77">
        <v>0</v>
      </c>
      <c r="I36" s="120" t="s">
        <v>82</v>
      </c>
      <c r="J36" s="77">
        <v>0</v>
      </c>
      <c r="K36" s="120" t="s">
        <v>82</v>
      </c>
      <c r="L36" s="77">
        <v>0</v>
      </c>
      <c r="M36" s="120" t="s">
        <v>82</v>
      </c>
      <c r="N36" s="77">
        <v>0</v>
      </c>
      <c r="S36" s="71"/>
    </row>
    <row r="37" spans="2:19" ht="15.75" customHeight="1">
      <c r="B37" s="71"/>
      <c r="C37" s="120" t="s">
        <v>84</v>
      </c>
      <c r="D37" s="77">
        <v>0</v>
      </c>
      <c r="E37" s="120" t="s">
        <v>84</v>
      </c>
      <c r="F37" s="77">
        <v>0</v>
      </c>
      <c r="G37" s="120" t="s">
        <v>84</v>
      </c>
      <c r="H37" s="77">
        <v>0</v>
      </c>
      <c r="I37" s="120" t="s">
        <v>84</v>
      </c>
      <c r="J37" s="77">
        <v>0</v>
      </c>
      <c r="K37" s="120" t="s">
        <v>84</v>
      </c>
      <c r="L37" s="77">
        <v>0</v>
      </c>
      <c r="M37" s="120" t="s">
        <v>84</v>
      </c>
      <c r="N37" s="77">
        <v>0</v>
      </c>
      <c r="S37" s="71"/>
    </row>
    <row r="38" spans="2:19" ht="15.75" customHeight="1">
      <c r="B38" s="71"/>
      <c r="C38" s="118" t="s">
        <v>109</v>
      </c>
      <c r="D38" s="119">
        <f>SUM(D34:D37)</f>
        <v>0</v>
      </c>
      <c r="E38" s="118" t="s">
        <v>109</v>
      </c>
      <c r="F38" s="119">
        <f>SUM(F34:F37)</f>
        <v>0</v>
      </c>
      <c r="G38" s="118" t="s">
        <v>109</v>
      </c>
      <c r="H38" s="119">
        <f>SUM(H34:H37)</f>
        <v>0</v>
      </c>
      <c r="I38" s="118" t="s">
        <v>109</v>
      </c>
      <c r="J38" s="119">
        <f>SUM(J34:J37)</f>
        <v>0</v>
      </c>
      <c r="K38" s="118" t="s">
        <v>109</v>
      </c>
      <c r="L38" s="119">
        <f>SUM(L34:L37)</f>
        <v>0</v>
      </c>
      <c r="M38" s="118" t="s">
        <v>109</v>
      </c>
      <c r="N38" s="119">
        <f>SUM(N34:N37)</f>
        <v>0</v>
      </c>
      <c r="S38" s="71"/>
    </row>
    <row r="39" spans="2:19" ht="15.75" customHeight="1">
      <c r="B39" s="71"/>
      <c r="C39" s="112" t="s">
        <v>121</v>
      </c>
      <c r="D39" s="113"/>
      <c r="E39" s="112" t="s">
        <v>121</v>
      </c>
      <c r="F39" s="113"/>
      <c r="G39" s="112" t="s">
        <v>121</v>
      </c>
      <c r="H39" s="113"/>
      <c r="I39" s="112" t="s">
        <v>121</v>
      </c>
      <c r="J39" s="113"/>
      <c r="K39" s="112" t="s">
        <v>121</v>
      </c>
      <c r="L39" s="113"/>
      <c r="M39" s="112" t="s">
        <v>121</v>
      </c>
      <c r="N39" s="113"/>
      <c r="S39" s="71"/>
    </row>
    <row r="40" spans="2:19" ht="15.75" customHeight="1">
      <c r="B40" s="71"/>
      <c r="C40" s="121">
        <f>D38+D31</f>
        <v>0</v>
      </c>
      <c r="D40" s="122"/>
      <c r="E40" s="121">
        <f>F38+F31</f>
        <v>0</v>
      </c>
      <c r="F40" s="122"/>
      <c r="G40" s="121">
        <f>H38+H31</f>
        <v>0</v>
      </c>
      <c r="H40" s="122"/>
      <c r="I40" s="116" t="s">
        <v>109</v>
      </c>
      <c r="J40" s="123">
        <f>J38+J31</f>
        <v>0</v>
      </c>
      <c r="K40" s="124"/>
      <c r="L40" s="125"/>
      <c r="M40" s="124"/>
      <c r="N40" s="125"/>
      <c r="S40" s="71"/>
    </row>
    <row r="41" spans="2:19" ht="15.75" customHeight="1">
      <c r="B41" s="71"/>
      <c r="C41" s="97" t="s">
        <v>122</v>
      </c>
      <c r="D41" s="98"/>
      <c r="E41" s="97" t="s">
        <v>122</v>
      </c>
      <c r="F41" s="98"/>
      <c r="G41" s="97" t="s">
        <v>122</v>
      </c>
      <c r="H41" s="98"/>
      <c r="I41" s="97" t="s">
        <v>122</v>
      </c>
      <c r="J41" s="98"/>
      <c r="K41" s="97" t="s">
        <v>122</v>
      </c>
      <c r="L41" s="98"/>
      <c r="M41" s="97" t="s">
        <v>122</v>
      </c>
      <c r="N41" s="98"/>
      <c r="S41" s="71"/>
    </row>
    <row r="42" spans="2:19" ht="15.75" customHeight="1">
      <c r="B42" s="71"/>
      <c r="C42" s="116" t="s">
        <v>123</v>
      </c>
      <c r="D42" s="126"/>
      <c r="E42" s="116" t="s">
        <v>123</v>
      </c>
      <c r="F42" s="126"/>
      <c r="G42" s="116" t="s">
        <v>123</v>
      </c>
      <c r="H42" s="126"/>
      <c r="I42" s="116" t="s">
        <v>123</v>
      </c>
      <c r="J42" s="126"/>
      <c r="K42" s="116" t="s">
        <v>123</v>
      </c>
      <c r="L42" s="126"/>
      <c r="M42" s="116" t="s">
        <v>123</v>
      </c>
      <c r="N42" s="126"/>
      <c r="S42" s="71"/>
    </row>
    <row r="43" spans="2:19" ht="15.75" customHeight="1">
      <c r="B43" s="71"/>
      <c r="C43" s="116" t="s">
        <v>124</v>
      </c>
      <c r="D43" s="77">
        <v>0</v>
      </c>
      <c r="E43" s="116" t="s">
        <v>124</v>
      </c>
      <c r="F43" s="77">
        <v>0</v>
      </c>
      <c r="G43" s="116" t="s">
        <v>124</v>
      </c>
      <c r="H43" s="77">
        <v>0</v>
      </c>
      <c r="I43" s="116" t="s">
        <v>124</v>
      </c>
      <c r="J43" s="77">
        <v>0</v>
      </c>
      <c r="K43" s="116" t="s">
        <v>124</v>
      </c>
      <c r="L43" s="77">
        <v>0</v>
      </c>
      <c r="M43" s="116" t="s">
        <v>124</v>
      </c>
      <c r="N43" s="77">
        <v>0</v>
      </c>
      <c r="S43" s="71"/>
    </row>
    <row r="44" spans="2:19" ht="15.75" customHeight="1">
      <c r="B44" s="71"/>
      <c r="C44" s="116" t="s">
        <v>6</v>
      </c>
      <c r="D44" s="77">
        <v>0</v>
      </c>
      <c r="E44" s="116" t="s">
        <v>6</v>
      </c>
      <c r="F44" s="77">
        <v>0</v>
      </c>
      <c r="G44" s="116" t="s">
        <v>6</v>
      </c>
      <c r="H44" s="77">
        <v>0</v>
      </c>
      <c r="I44" s="116" t="s">
        <v>6</v>
      </c>
      <c r="J44" s="77">
        <v>0</v>
      </c>
      <c r="K44" s="116" t="s">
        <v>6</v>
      </c>
      <c r="L44" s="77">
        <v>0</v>
      </c>
      <c r="M44" s="116" t="s">
        <v>6</v>
      </c>
      <c r="N44" s="77">
        <v>0</v>
      </c>
      <c r="S44" s="71"/>
    </row>
    <row r="45" spans="2:19" ht="15.75" customHeight="1">
      <c r="B45" s="71"/>
      <c r="C45" s="116" t="s">
        <v>125</v>
      </c>
      <c r="D45" s="77">
        <v>0</v>
      </c>
      <c r="E45" s="116" t="s">
        <v>125</v>
      </c>
      <c r="F45" s="77">
        <v>0</v>
      </c>
      <c r="G45" s="116" t="s">
        <v>125</v>
      </c>
      <c r="H45" s="77">
        <v>0</v>
      </c>
      <c r="I45" s="116" t="s">
        <v>125</v>
      </c>
      <c r="J45" s="77">
        <v>0</v>
      </c>
      <c r="K45" s="116" t="s">
        <v>125</v>
      </c>
      <c r="L45" s="77">
        <v>0</v>
      </c>
      <c r="M45" s="116" t="s">
        <v>125</v>
      </c>
      <c r="N45" s="77">
        <v>0</v>
      </c>
      <c r="S45" s="71"/>
    </row>
    <row r="46" spans="2:19" ht="15.75" customHeight="1">
      <c r="B46" s="71"/>
      <c r="C46" s="116" t="s">
        <v>126</v>
      </c>
      <c r="D46" s="77">
        <v>0</v>
      </c>
      <c r="E46" s="116" t="s">
        <v>126</v>
      </c>
      <c r="F46" s="77">
        <v>0</v>
      </c>
      <c r="G46" s="116" t="s">
        <v>126</v>
      </c>
      <c r="H46" s="77">
        <v>0</v>
      </c>
      <c r="I46" s="116" t="s">
        <v>126</v>
      </c>
      <c r="J46" s="77">
        <v>0</v>
      </c>
      <c r="K46" s="116" t="s">
        <v>126</v>
      </c>
      <c r="L46" s="77">
        <v>0</v>
      </c>
      <c r="M46" s="116" t="s">
        <v>126</v>
      </c>
      <c r="N46" s="77">
        <v>0</v>
      </c>
      <c r="S46" s="71"/>
    </row>
    <row r="47" spans="2:19" ht="15.75" customHeight="1">
      <c r="B47" s="71"/>
      <c r="C47" s="127"/>
      <c r="D47" s="128"/>
      <c r="E47" s="127"/>
      <c r="F47" s="128"/>
      <c r="G47" s="127"/>
      <c r="H47" s="128"/>
      <c r="I47" s="116"/>
      <c r="J47" s="129"/>
      <c r="K47" s="116"/>
      <c r="L47" s="124"/>
      <c r="M47" s="116"/>
      <c r="N47" s="124"/>
      <c r="S47" s="71"/>
    </row>
    <row r="48" spans="2:19" ht="15.75" customHeight="1">
      <c r="B48" s="71"/>
      <c r="C48" s="97" t="s">
        <v>127</v>
      </c>
      <c r="D48" s="98"/>
      <c r="E48" s="97" t="s">
        <v>127</v>
      </c>
      <c r="F48" s="98"/>
      <c r="G48" s="97" t="s">
        <v>127</v>
      </c>
      <c r="H48" s="98"/>
      <c r="I48" s="97" t="s">
        <v>127</v>
      </c>
      <c r="J48" s="98"/>
      <c r="K48" s="97" t="s">
        <v>127</v>
      </c>
      <c r="L48" s="98"/>
      <c r="M48" s="97" t="s">
        <v>127</v>
      </c>
      <c r="N48" s="98"/>
      <c r="S48" s="71"/>
    </row>
    <row r="49" spans="2:19" ht="15.75" customHeight="1">
      <c r="B49" s="71"/>
      <c r="C49" s="116" t="s">
        <v>128</v>
      </c>
      <c r="D49" s="77">
        <v>0</v>
      </c>
      <c r="E49" s="116" t="s">
        <v>128</v>
      </c>
      <c r="F49" s="77">
        <v>0</v>
      </c>
      <c r="G49" s="116" t="s">
        <v>128</v>
      </c>
      <c r="H49" s="77">
        <v>0</v>
      </c>
      <c r="I49" s="116" t="s">
        <v>128</v>
      </c>
      <c r="J49" s="77">
        <v>0</v>
      </c>
      <c r="K49" s="116" t="s">
        <v>128</v>
      </c>
      <c r="L49" s="77">
        <v>0</v>
      </c>
      <c r="M49" s="116" t="s">
        <v>128</v>
      </c>
      <c r="N49" s="77">
        <v>0</v>
      </c>
      <c r="S49" s="71"/>
    </row>
    <row r="50" spans="2:19" ht="15.75" customHeight="1">
      <c r="B50" s="71"/>
      <c r="C50" s="116" t="s">
        <v>112</v>
      </c>
      <c r="D50" s="130">
        <f>D43-D49</f>
        <v>0</v>
      </c>
      <c r="E50" s="116" t="s">
        <v>112</v>
      </c>
      <c r="F50" s="130">
        <f>F43-F49</f>
        <v>0</v>
      </c>
      <c r="G50" s="116" t="s">
        <v>112</v>
      </c>
      <c r="H50" s="130">
        <f>H43-H49</f>
        <v>0</v>
      </c>
      <c r="I50" s="116" t="s">
        <v>112</v>
      </c>
      <c r="J50" s="130">
        <f>J43-J49</f>
        <v>0</v>
      </c>
      <c r="K50" s="116" t="s">
        <v>112</v>
      </c>
      <c r="L50" s="130">
        <f>L43-L49</f>
        <v>0</v>
      </c>
      <c r="M50" s="116" t="s">
        <v>112</v>
      </c>
      <c r="N50" s="130">
        <f>N43-N49</f>
        <v>0</v>
      </c>
      <c r="S50" s="71"/>
    </row>
    <row r="51" spans="2:19" ht="15.75" customHeight="1">
      <c r="B51" s="71"/>
      <c r="C51" s="93">
        <v>0.03</v>
      </c>
      <c r="D51" s="131">
        <f>D50*C51</f>
        <v>0</v>
      </c>
      <c r="E51" s="93">
        <v>0.03</v>
      </c>
      <c r="F51" s="131">
        <f>F50*E51</f>
        <v>0</v>
      </c>
      <c r="G51" s="93">
        <v>0.03</v>
      </c>
      <c r="H51" s="131">
        <f>H50*G51</f>
        <v>0</v>
      </c>
      <c r="I51" s="93">
        <v>0.03</v>
      </c>
      <c r="J51" s="131">
        <f>J50*I51</f>
        <v>0</v>
      </c>
      <c r="K51" s="93">
        <v>0.03</v>
      </c>
      <c r="L51" s="131">
        <f>L50*K51</f>
        <v>0</v>
      </c>
      <c r="M51" s="93">
        <v>0.03</v>
      </c>
      <c r="N51" s="131">
        <f>N50*M51</f>
        <v>0</v>
      </c>
      <c r="S51" s="71"/>
    </row>
    <row r="52" spans="2:19" ht="15.75" customHeight="1">
      <c r="B52" s="71"/>
      <c r="C52" s="97" t="s">
        <v>129</v>
      </c>
      <c r="D52" s="98"/>
      <c r="E52" s="97" t="s">
        <v>129</v>
      </c>
      <c r="F52" s="98"/>
      <c r="G52" s="97" t="s">
        <v>129</v>
      </c>
      <c r="H52" s="98"/>
      <c r="I52" s="97" t="s">
        <v>129</v>
      </c>
      <c r="J52" s="98"/>
      <c r="K52" s="97" t="s">
        <v>129</v>
      </c>
      <c r="L52" s="98"/>
      <c r="M52" s="97" t="s">
        <v>129</v>
      </c>
      <c r="N52" s="98"/>
      <c r="S52" s="71"/>
    </row>
    <row r="53" spans="2:19" ht="15.75" customHeight="1">
      <c r="B53" s="71"/>
      <c r="C53" s="121">
        <f>C40+D31+D51</f>
        <v>0</v>
      </c>
      <c r="D53" s="122"/>
      <c r="E53" s="121">
        <f>E40+F31+F51</f>
        <v>0</v>
      </c>
      <c r="F53" s="122"/>
      <c r="G53" s="121">
        <f>G40+H31+H51</f>
        <v>0</v>
      </c>
      <c r="H53" s="122"/>
      <c r="I53" s="121">
        <f>J40+J31+J51</f>
        <v>0</v>
      </c>
      <c r="J53" s="122"/>
      <c r="K53" s="124"/>
      <c r="L53" s="124"/>
      <c r="M53" s="124"/>
      <c r="N53" s="124"/>
      <c r="S53" s="71"/>
    </row>
    <row r="54" spans="2:19" ht="15.75" customHeight="1">
      <c r="B54" s="71"/>
      <c r="S54" s="71"/>
    </row>
    <row r="55" spans="2:19" ht="15.75" customHeight="1">
      <c r="B55" s="71"/>
      <c r="C55" s="55" t="s">
        <v>130</v>
      </c>
      <c r="S55" s="71"/>
    </row>
    <row r="56" spans="2:19" ht="15.75" customHeight="1">
      <c r="B56" s="71"/>
      <c r="C56" t="s">
        <v>131</v>
      </c>
      <c r="S56" s="71"/>
    </row>
    <row r="57" spans="2:19" ht="15.75" customHeight="1">
      <c r="B57" s="71"/>
      <c r="S57" s="71"/>
    </row>
    <row r="58" spans="2:19" ht="15.75" customHeight="1">
      <c r="B58" s="71"/>
      <c r="S58" s="71"/>
    </row>
    <row r="59" spans="2:19" ht="15.75" customHeight="1">
      <c r="B59" s="71"/>
      <c r="S59" s="71"/>
    </row>
    <row r="60" spans="2:19" ht="15.75" customHeight="1">
      <c r="B60" s="71"/>
      <c r="S60" s="71"/>
    </row>
    <row r="61" spans="2:19" ht="15.75" customHeight="1">
      <c r="B61" s="71"/>
      <c r="S61" s="71"/>
    </row>
    <row r="62" spans="2:19" ht="15.75" customHeight="1">
      <c r="B62" s="71"/>
      <c r="S62" s="71"/>
    </row>
    <row r="63" spans="2:19" ht="15.75" customHeight="1">
      <c r="B63" s="71"/>
      <c r="S63" s="71"/>
    </row>
    <row r="64" spans="2:19" ht="15.75" customHeight="1">
      <c r="B64" s="71"/>
      <c r="S64" s="71"/>
    </row>
    <row r="65" spans="2:19" ht="15.75" customHeight="1">
      <c r="B65" s="71"/>
      <c r="S65" s="71"/>
    </row>
    <row r="66" spans="2:19" ht="15.75" customHeight="1">
      <c r="B66" s="71"/>
      <c r="S66" s="71"/>
    </row>
    <row r="67" spans="2:19" ht="15.75" customHeight="1">
      <c r="B67" s="71"/>
      <c r="S67" s="71"/>
    </row>
    <row r="68" spans="2:19" ht="15.75" customHeight="1">
      <c r="B68" s="71"/>
      <c r="S68" s="71"/>
    </row>
    <row r="69" spans="2:19" ht="15.75" customHeight="1">
      <c r="B69" s="71"/>
      <c r="S69" s="71"/>
    </row>
    <row r="70" spans="2:19" ht="15.75" customHeight="1">
      <c r="B70" s="71"/>
      <c r="S70" s="71"/>
    </row>
    <row r="71" spans="2:19" ht="15.75" customHeight="1">
      <c r="B71" s="71"/>
      <c r="S71" s="71"/>
    </row>
    <row r="72" spans="2:19" ht="15.75" customHeight="1">
      <c r="B72" s="71"/>
      <c r="S72" s="71"/>
    </row>
    <row r="73" spans="2:19" ht="15.75" customHeight="1">
      <c r="B73" s="71"/>
      <c r="S73" s="71"/>
    </row>
    <row r="74" spans="2:19" ht="15.75" customHeight="1">
      <c r="B74" s="71"/>
      <c r="S74" s="71"/>
    </row>
    <row r="75" spans="2:19" ht="15.75" customHeight="1">
      <c r="B75" s="71"/>
      <c r="S75" s="71"/>
    </row>
    <row r="76" spans="2:19" ht="15.75" customHeight="1">
      <c r="B76" s="71"/>
      <c r="S76" s="71"/>
    </row>
    <row r="77" spans="2:19" ht="15.75" customHeight="1">
      <c r="B77" s="71"/>
      <c r="S77" s="71"/>
    </row>
    <row r="78" spans="2:19" ht="15.75" customHeight="1">
      <c r="B78" s="71"/>
      <c r="S78" s="71"/>
    </row>
    <row r="79" spans="2:19" ht="15.75" customHeight="1">
      <c r="B79" s="71"/>
      <c r="S79" s="71"/>
    </row>
    <row r="80" spans="2:19" ht="15.75" customHeight="1">
      <c r="B80" s="71"/>
      <c r="S80" s="71"/>
    </row>
    <row r="81" spans="2:19" ht="15.75" customHeight="1">
      <c r="B81" s="71"/>
      <c r="S81" s="71"/>
    </row>
    <row r="82" spans="2:19" ht="15.75" customHeight="1">
      <c r="B82" s="71"/>
      <c r="S82" s="71"/>
    </row>
    <row r="83" spans="2:19" ht="15.75" customHeight="1">
      <c r="B83" s="71"/>
      <c r="S83" s="71"/>
    </row>
    <row r="84" spans="2:19" ht="15.75" customHeight="1">
      <c r="B84" s="71"/>
      <c r="S84" s="71"/>
    </row>
    <row r="85" spans="2:19" ht="15.75" customHeight="1">
      <c r="B85" s="71"/>
      <c r="S85" s="71"/>
    </row>
    <row r="86" spans="2:19" ht="15.75" customHeight="1">
      <c r="B86" s="71"/>
      <c r="S86" s="71"/>
    </row>
    <row r="87" spans="2:19" ht="15.75" customHeight="1">
      <c r="B87" s="71"/>
      <c r="S87" s="71"/>
    </row>
    <row r="88" spans="2:19" ht="15.75" customHeight="1">
      <c r="B88" s="71"/>
      <c r="S88" s="71"/>
    </row>
    <row r="89" spans="2:19" ht="15.75" customHeight="1">
      <c r="B89" s="71"/>
      <c r="S89" s="71"/>
    </row>
    <row r="90" spans="2:19" ht="15.75" customHeight="1">
      <c r="B90" s="71"/>
      <c r="S90" s="71"/>
    </row>
    <row r="91" spans="2:19" ht="15.75" customHeight="1">
      <c r="B91" s="71"/>
      <c r="S91" s="71"/>
    </row>
    <row r="92" spans="2:19" ht="15.75" customHeight="1">
      <c r="B92" s="71"/>
      <c r="S92" s="71"/>
    </row>
    <row r="93" spans="2:19" ht="15.75" customHeight="1">
      <c r="B93" s="71"/>
      <c r="S93" s="71"/>
    </row>
    <row r="94" spans="2:19" ht="15.75" customHeight="1">
      <c r="B94" s="71"/>
      <c r="S94" s="71"/>
    </row>
    <row r="95" spans="2:19" ht="15.75" customHeight="1">
      <c r="B95" s="71"/>
      <c r="S95" s="71"/>
    </row>
    <row r="96" spans="2:19" ht="15.75" customHeight="1">
      <c r="B96" s="71"/>
      <c r="S96" s="71"/>
    </row>
    <row r="97" spans="2:19" ht="15.75" customHeight="1">
      <c r="B97" s="71"/>
      <c r="S97" s="71"/>
    </row>
    <row r="98" spans="2:19" ht="15.75" customHeight="1">
      <c r="B98" s="71"/>
      <c r="S98" s="71"/>
    </row>
    <row r="99" spans="2:19" ht="15.75" customHeight="1">
      <c r="B99" s="71"/>
      <c r="S99" s="71"/>
    </row>
    <row r="100" spans="2:19" ht="15.75" customHeight="1">
      <c r="B100" s="71"/>
      <c r="S100" s="71"/>
    </row>
    <row r="101" spans="2:19" ht="15.75" customHeight="1">
      <c r="B101" s="71"/>
      <c r="S101" s="71"/>
    </row>
    <row r="102" spans="2:19" ht="15.75" customHeight="1">
      <c r="B102" s="71"/>
      <c r="S102" s="71"/>
    </row>
    <row r="103" spans="2:19" ht="15.75" customHeight="1">
      <c r="B103" s="71"/>
      <c r="S103" s="71"/>
    </row>
    <row r="104" spans="2:19" ht="15.75" customHeight="1">
      <c r="B104" s="71"/>
      <c r="S104" s="71"/>
    </row>
    <row r="105" spans="2:19" ht="15.75" customHeight="1">
      <c r="B105" s="71"/>
      <c r="S105" s="71"/>
    </row>
    <row r="106" spans="2:19" ht="15.75" customHeight="1">
      <c r="B106" s="71"/>
      <c r="S106" s="71"/>
    </row>
    <row r="107" spans="2:19" ht="15.75" customHeight="1">
      <c r="B107" s="71"/>
      <c r="S107" s="71"/>
    </row>
    <row r="108" spans="2:19" ht="15.75" customHeight="1">
      <c r="B108" s="71"/>
      <c r="S108" s="71"/>
    </row>
    <row r="109" spans="2:19" ht="15.75" customHeight="1">
      <c r="B109" s="71"/>
      <c r="S109" s="71"/>
    </row>
    <row r="110" spans="2:19" ht="15.75" customHeight="1">
      <c r="B110" s="71"/>
      <c r="S110" s="71"/>
    </row>
    <row r="111" spans="2:19" ht="15.75" customHeight="1">
      <c r="B111" s="71"/>
      <c r="S111" s="71"/>
    </row>
    <row r="112" spans="2:19" ht="15.75" customHeight="1">
      <c r="B112" s="71"/>
      <c r="S112" s="71"/>
    </row>
    <row r="113" spans="2:19" ht="15.75" customHeight="1">
      <c r="B113" s="71"/>
      <c r="S113" s="71"/>
    </row>
    <row r="114" spans="2:19" ht="15.75" customHeight="1">
      <c r="B114" s="71"/>
      <c r="S114" s="71"/>
    </row>
    <row r="115" spans="2:19" ht="15.75" customHeight="1">
      <c r="B115" s="71"/>
      <c r="S115" s="71"/>
    </row>
    <row r="116" spans="2:19" ht="15.75" customHeight="1">
      <c r="B116" s="71"/>
      <c r="S116" s="71"/>
    </row>
    <row r="117" spans="2:19" ht="15.75" customHeight="1">
      <c r="B117" s="71"/>
      <c r="S117" s="71"/>
    </row>
    <row r="118" spans="2:19" ht="15.75" customHeight="1">
      <c r="B118" s="71"/>
      <c r="S118" s="71"/>
    </row>
    <row r="119" spans="2:19" ht="15.75" customHeight="1">
      <c r="B119" s="71"/>
      <c r="S119" s="71"/>
    </row>
    <row r="120" spans="2:19" ht="15.75" customHeight="1">
      <c r="B120" s="71"/>
      <c r="S120" s="71"/>
    </row>
    <row r="121" spans="2:19" ht="15.75" customHeight="1">
      <c r="B121" s="71"/>
      <c r="S121" s="71"/>
    </row>
    <row r="122" spans="2:19" ht="15.75" customHeight="1">
      <c r="B122" s="71"/>
      <c r="S122" s="71"/>
    </row>
    <row r="123" spans="2:19" ht="15.75" customHeight="1">
      <c r="B123" s="71"/>
      <c r="S123" s="71"/>
    </row>
    <row r="124" spans="2:19" ht="15.75" customHeight="1">
      <c r="B124" s="71"/>
      <c r="S124" s="71"/>
    </row>
    <row r="125" spans="2:19" ht="15.75" customHeight="1">
      <c r="B125" s="71"/>
      <c r="S125" s="71"/>
    </row>
    <row r="126" spans="2:19" ht="15.75" customHeight="1">
      <c r="B126" s="71"/>
      <c r="S126" s="71"/>
    </row>
    <row r="127" spans="2:19" ht="15.75" customHeight="1">
      <c r="B127" s="71"/>
      <c r="S127" s="71"/>
    </row>
    <row r="128" spans="2:19" ht="15.75" customHeight="1">
      <c r="B128" s="71"/>
      <c r="S128" s="71"/>
    </row>
    <row r="129" spans="2:19" ht="15.75" customHeight="1">
      <c r="B129" s="71"/>
      <c r="S129" s="71"/>
    </row>
    <row r="130" spans="2:19" ht="15.75" customHeight="1">
      <c r="B130" s="71"/>
      <c r="S130" s="71"/>
    </row>
    <row r="131" spans="2:19" ht="15.75" customHeight="1">
      <c r="B131" s="71"/>
      <c r="S131" s="71"/>
    </row>
    <row r="132" spans="2:19" ht="15.75" customHeight="1">
      <c r="B132" s="71"/>
      <c r="S132" s="71"/>
    </row>
    <row r="133" spans="2:19" ht="15.75" customHeight="1">
      <c r="B133" s="71"/>
      <c r="S133" s="71"/>
    </row>
    <row r="134" spans="2:19" ht="15.75" customHeight="1">
      <c r="B134" s="71"/>
      <c r="S134" s="71"/>
    </row>
    <row r="135" spans="2:19" ht="15.75" customHeight="1">
      <c r="B135" s="71"/>
      <c r="S135" s="71"/>
    </row>
    <row r="136" spans="2:19" ht="15.75" customHeight="1">
      <c r="B136" s="71"/>
      <c r="S136" s="71"/>
    </row>
    <row r="137" spans="2:19" ht="15.75" customHeight="1">
      <c r="B137" s="71"/>
      <c r="S137" s="71"/>
    </row>
    <row r="138" spans="2:19" ht="15.75" customHeight="1">
      <c r="B138" s="71"/>
      <c r="S138" s="71"/>
    </row>
    <row r="139" spans="2:19" ht="15.75" customHeight="1">
      <c r="B139" s="71"/>
      <c r="S139" s="71"/>
    </row>
    <row r="140" spans="2:19" ht="15.75" customHeight="1">
      <c r="B140" s="71"/>
      <c r="S140" s="71"/>
    </row>
    <row r="141" spans="2:19" ht="15.75" customHeight="1">
      <c r="B141" s="71"/>
      <c r="S141" s="71"/>
    </row>
    <row r="142" spans="2:19" ht="15.75" customHeight="1">
      <c r="B142" s="71"/>
      <c r="S142" s="71"/>
    </row>
    <row r="143" spans="2:19" ht="15.75" customHeight="1">
      <c r="B143" s="71"/>
      <c r="S143" s="71"/>
    </row>
    <row r="144" spans="2:19" ht="15.75" customHeight="1">
      <c r="B144" s="71"/>
      <c r="S144" s="71"/>
    </row>
    <row r="145" spans="2:19" ht="15.75" customHeight="1">
      <c r="B145" s="71"/>
      <c r="S145" s="71"/>
    </row>
    <row r="146" spans="2:19" ht="15.75" customHeight="1">
      <c r="B146" s="71"/>
      <c r="S146" s="71"/>
    </row>
    <row r="147" spans="2:19" ht="15.75" customHeight="1">
      <c r="B147" s="71"/>
      <c r="S147" s="71"/>
    </row>
    <row r="148" spans="2:19" ht="15.75" customHeight="1">
      <c r="B148" s="71"/>
      <c r="S148" s="71"/>
    </row>
    <row r="149" spans="2:19" ht="15.75" customHeight="1">
      <c r="B149" s="71"/>
      <c r="S149" s="71"/>
    </row>
    <row r="150" spans="2:19" ht="15.75" customHeight="1">
      <c r="B150" s="71"/>
      <c r="S150" s="71"/>
    </row>
    <row r="151" spans="2:19" ht="15.75" customHeight="1">
      <c r="B151" s="71"/>
      <c r="S151" s="71"/>
    </row>
    <row r="152" spans="2:19" ht="15.75" customHeight="1">
      <c r="B152" s="71"/>
      <c r="S152" s="71"/>
    </row>
    <row r="153" spans="2:19" ht="15.75" customHeight="1">
      <c r="B153" s="71"/>
      <c r="S153" s="71"/>
    </row>
    <row r="154" spans="2:19" ht="15.75" customHeight="1">
      <c r="B154" s="71"/>
      <c r="S154" s="71"/>
    </row>
    <row r="155" spans="2:19" ht="15.75" customHeight="1">
      <c r="B155" s="71"/>
      <c r="S155" s="71"/>
    </row>
    <row r="156" spans="2:19" ht="15.75" customHeight="1">
      <c r="B156" s="71"/>
      <c r="S156" s="71"/>
    </row>
    <row r="157" spans="2:19" ht="15.75" customHeight="1">
      <c r="B157" s="71"/>
      <c r="S157" s="71"/>
    </row>
    <row r="158" spans="2:19" ht="15.75" customHeight="1">
      <c r="B158" s="71"/>
      <c r="S158" s="71"/>
    </row>
    <row r="159" spans="2:19" ht="15.75" customHeight="1">
      <c r="B159" s="71"/>
      <c r="S159" s="71"/>
    </row>
    <row r="160" spans="2:19" ht="15.75" customHeight="1">
      <c r="B160" s="71"/>
      <c r="S160" s="71"/>
    </row>
    <row r="161" spans="2:19" ht="15.75" customHeight="1">
      <c r="B161" s="71"/>
      <c r="S161" s="71"/>
    </row>
    <row r="162" spans="2:19" ht="15.75" customHeight="1">
      <c r="B162" s="71"/>
      <c r="S162" s="71"/>
    </row>
    <row r="163" spans="2:19" ht="15.75" customHeight="1">
      <c r="B163" s="71"/>
      <c r="S163" s="71"/>
    </row>
    <row r="164" spans="2:19" ht="15.75" customHeight="1">
      <c r="B164" s="71"/>
      <c r="S164" s="71"/>
    </row>
    <row r="165" spans="2:19" ht="15.75" customHeight="1">
      <c r="B165" s="71"/>
      <c r="S165" s="71"/>
    </row>
    <row r="166" spans="2:19" ht="15.75" customHeight="1">
      <c r="B166" s="71"/>
      <c r="S166" s="71"/>
    </row>
    <row r="167" spans="2:19" ht="15.75" customHeight="1">
      <c r="B167" s="71"/>
      <c r="S167" s="71"/>
    </row>
    <row r="168" spans="2:19" ht="15.75" customHeight="1">
      <c r="B168" s="71"/>
      <c r="S168" s="71"/>
    </row>
    <row r="169" spans="2:19" ht="15.75" customHeight="1">
      <c r="B169" s="71"/>
      <c r="S169" s="71"/>
    </row>
    <row r="170" spans="2:19" ht="15.75" customHeight="1">
      <c r="B170" s="71"/>
      <c r="S170" s="71"/>
    </row>
    <row r="171" spans="2:19" ht="15.75" customHeight="1">
      <c r="B171" s="71"/>
      <c r="S171" s="71"/>
    </row>
    <row r="172" spans="2:19" ht="15.75" customHeight="1">
      <c r="B172" s="71"/>
      <c r="S172" s="71"/>
    </row>
    <row r="173" spans="2:19" ht="15.75" customHeight="1">
      <c r="B173" s="71"/>
      <c r="S173" s="71"/>
    </row>
    <row r="174" spans="2:19" ht="15.75" customHeight="1">
      <c r="B174" s="71"/>
      <c r="S174" s="71"/>
    </row>
    <row r="175" spans="2:19" ht="15.75" customHeight="1">
      <c r="B175" s="71"/>
      <c r="S175" s="71"/>
    </row>
    <row r="176" spans="2:19" ht="15.75" customHeight="1">
      <c r="B176" s="71"/>
      <c r="S176" s="71"/>
    </row>
    <row r="177" spans="2:19" ht="15.75" customHeight="1">
      <c r="B177" s="71"/>
      <c r="S177" s="71"/>
    </row>
    <row r="178" spans="2:19" ht="15.75" customHeight="1">
      <c r="B178" s="71"/>
      <c r="S178" s="71"/>
    </row>
    <row r="179" spans="2:19" ht="15.75" customHeight="1">
      <c r="B179" s="71"/>
      <c r="S179" s="71"/>
    </row>
    <row r="180" spans="2:19" ht="15.75" customHeight="1">
      <c r="B180" s="71"/>
      <c r="S180" s="71"/>
    </row>
    <row r="181" spans="2:19" ht="15.75" customHeight="1">
      <c r="B181" s="71"/>
      <c r="S181" s="71"/>
    </row>
    <row r="182" spans="2:19" ht="15.75" customHeight="1">
      <c r="B182" s="71"/>
      <c r="S182" s="71"/>
    </row>
    <row r="183" spans="2:19" ht="15.75" customHeight="1">
      <c r="B183" s="71"/>
      <c r="S183" s="71"/>
    </row>
    <row r="184" spans="2:19" ht="15.75" customHeight="1">
      <c r="B184" s="71"/>
      <c r="S184" s="71"/>
    </row>
    <row r="185" spans="2:19" ht="15.75" customHeight="1">
      <c r="B185" s="71"/>
      <c r="S185" s="71"/>
    </row>
    <row r="186" spans="2:19" ht="15.75" customHeight="1">
      <c r="B186" s="71"/>
      <c r="S186" s="71"/>
    </row>
    <row r="187" spans="2:19" ht="15.75" customHeight="1">
      <c r="B187" s="71"/>
      <c r="S187" s="71"/>
    </row>
    <row r="188" spans="2:19" ht="15.75" customHeight="1">
      <c r="B188" s="71"/>
      <c r="S188" s="71"/>
    </row>
    <row r="189" spans="2:19" ht="15.75" customHeight="1">
      <c r="B189" s="71"/>
      <c r="S189" s="71"/>
    </row>
    <row r="190" spans="2:19" ht="15.75" customHeight="1">
      <c r="B190" s="71"/>
      <c r="S190" s="71"/>
    </row>
    <row r="191" spans="2:19" ht="15.75" customHeight="1">
      <c r="B191" s="71"/>
      <c r="S191" s="71"/>
    </row>
    <row r="192" spans="2:19" ht="15.75" customHeight="1">
      <c r="B192" s="71"/>
      <c r="S192" s="71"/>
    </row>
    <row r="193" spans="2:19" ht="15.75" customHeight="1">
      <c r="B193" s="71"/>
      <c r="S193" s="71"/>
    </row>
    <row r="194" spans="2:19" ht="15.75" customHeight="1">
      <c r="B194" s="71"/>
      <c r="S194" s="71"/>
    </row>
    <row r="195" spans="2:19" ht="15.75" customHeight="1">
      <c r="B195" s="71"/>
      <c r="S195" s="71"/>
    </row>
    <row r="196" spans="2:19" ht="15.75" customHeight="1">
      <c r="B196" s="71"/>
      <c r="S196" s="71"/>
    </row>
    <row r="197" spans="2:19" ht="15.75" customHeight="1">
      <c r="B197" s="71"/>
      <c r="S197" s="71"/>
    </row>
    <row r="198" spans="2:19" ht="15.75" customHeight="1">
      <c r="B198" s="71"/>
      <c r="S198" s="71"/>
    </row>
    <row r="199" spans="2:19" ht="15.75" customHeight="1">
      <c r="B199" s="71"/>
      <c r="S199" s="71"/>
    </row>
    <row r="200" spans="2:19" ht="15.75" customHeight="1">
      <c r="B200" s="71"/>
      <c r="S200" s="71"/>
    </row>
    <row r="201" spans="2:19" ht="15.75" customHeight="1">
      <c r="B201" s="71"/>
      <c r="S201" s="71"/>
    </row>
    <row r="202" spans="2:19" ht="15.75" customHeight="1">
      <c r="B202" s="71"/>
      <c r="S202" s="71"/>
    </row>
    <row r="203" spans="2:19" ht="15.75" customHeight="1">
      <c r="B203" s="71"/>
      <c r="S203" s="71"/>
    </row>
    <row r="204" spans="2:19" ht="15.75" customHeight="1">
      <c r="B204" s="71"/>
      <c r="S204" s="71"/>
    </row>
    <row r="205" spans="2:19" ht="15.75" customHeight="1">
      <c r="B205" s="71"/>
      <c r="S205" s="71"/>
    </row>
    <row r="206" spans="2:19" ht="15.75" customHeight="1">
      <c r="B206" s="71"/>
      <c r="S206" s="71"/>
    </row>
    <row r="207" spans="2:19" ht="15.75" customHeight="1">
      <c r="B207" s="71"/>
      <c r="S207" s="71"/>
    </row>
    <row r="208" spans="2:19" ht="15.75" customHeight="1">
      <c r="B208" s="71"/>
      <c r="S208" s="71"/>
    </row>
    <row r="209" spans="2:19" ht="15.75" customHeight="1">
      <c r="B209" s="71"/>
      <c r="S209" s="71"/>
    </row>
    <row r="210" spans="2:19" ht="15.75" customHeight="1">
      <c r="B210" s="71"/>
      <c r="S210" s="71"/>
    </row>
    <row r="211" spans="2:19" ht="15.75" customHeight="1">
      <c r="B211" s="71"/>
      <c r="S211" s="71"/>
    </row>
    <row r="212" spans="2:19" ht="15.75" customHeight="1">
      <c r="B212" s="71"/>
      <c r="S212" s="71"/>
    </row>
    <row r="213" spans="2:19" ht="15.75" customHeight="1">
      <c r="B213" s="71"/>
      <c r="S213" s="71"/>
    </row>
    <row r="214" spans="2:19" ht="15.75" customHeight="1">
      <c r="B214" s="71"/>
      <c r="S214" s="71"/>
    </row>
    <row r="215" spans="2:19" ht="15.75" customHeight="1">
      <c r="B215" s="71"/>
      <c r="S215" s="71"/>
    </row>
    <row r="216" spans="2:19" ht="15.75" customHeight="1">
      <c r="B216" s="71"/>
      <c r="S216" s="71"/>
    </row>
    <row r="217" spans="2:19" ht="15.75" customHeight="1">
      <c r="B217" s="71"/>
      <c r="S217" s="71"/>
    </row>
    <row r="218" spans="2:19" ht="15.75" customHeight="1">
      <c r="B218" s="71"/>
      <c r="S218" s="71"/>
    </row>
    <row r="219" spans="2:19" ht="15.75" customHeight="1">
      <c r="B219" s="71"/>
      <c r="S219" s="71"/>
    </row>
    <row r="220" spans="2:19" ht="15.75" customHeight="1">
      <c r="B220" s="71"/>
      <c r="S220" s="71"/>
    </row>
    <row r="221" spans="2:19" ht="15.75" customHeight="1">
      <c r="B221" s="71"/>
      <c r="S221" s="71"/>
    </row>
    <row r="222" spans="2:19" ht="15.75" customHeight="1">
      <c r="B222" s="71"/>
      <c r="S222" s="71"/>
    </row>
    <row r="223" spans="2:19" ht="15.75" customHeight="1">
      <c r="B223" s="71"/>
      <c r="S223" s="71"/>
    </row>
    <row r="224" spans="2:19" ht="15.75" customHeight="1">
      <c r="B224" s="71"/>
      <c r="S224" s="71"/>
    </row>
    <row r="225" spans="2:19" ht="15.75" customHeight="1">
      <c r="B225" s="71"/>
      <c r="S225" s="71"/>
    </row>
    <row r="226" spans="2:19" ht="15.75" customHeight="1">
      <c r="B226" s="71"/>
      <c r="S226" s="71"/>
    </row>
    <row r="227" spans="2:19" ht="15.75" customHeight="1">
      <c r="B227" s="71"/>
      <c r="S227" s="71"/>
    </row>
    <row r="228" spans="2:19" ht="15.75" customHeight="1">
      <c r="B228" s="71"/>
      <c r="S228" s="71"/>
    </row>
    <row r="229" spans="2:19" ht="15.75" customHeight="1">
      <c r="B229" s="71"/>
      <c r="S229" s="71"/>
    </row>
    <row r="230" spans="2:19" ht="15.75" customHeight="1">
      <c r="B230" s="71"/>
      <c r="S230" s="71"/>
    </row>
    <row r="231" spans="2:19" ht="15.75" customHeight="1">
      <c r="B231" s="71"/>
      <c r="S231" s="71"/>
    </row>
    <row r="232" spans="2:19" ht="15.75" customHeight="1">
      <c r="B232" s="71"/>
      <c r="S232" s="71"/>
    </row>
    <row r="233" spans="2:19" ht="15.75" customHeight="1">
      <c r="B233" s="71"/>
      <c r="S233" s="71"/>
    </row>
    <row r="234" spans="2:19" ht="15.75" customHeight="1">
      <c r="B234" s="71"/>
      <c r="S234" s="71"/>
    </row>
    <row r="235" spans="2:19" ht="15.75" customHeight="1">
      <c r="B235" s="71"/>
      <c r="S235" s="71"/>
    </row>
    <row r="236" spans="2:19" ht="15.75" customHeight="1">
      <c r="B236" s="71"/>
      <c r="S236" s="71"/>
    </row>
    <row r="237" spans="2:19" ht="15.75" customHeight="1">
      <c r="B237" s="71"/>
      <c r="S237" s="71"/>
    </row>
    <row r="238" spans="2:19" ht="15.75" customHeight="1">
      <c r="B238" s="71"/>
      <c r="S238" s="71"/>
    </row>
    <row r="239" spans="2:19" ht="15.75" customHeight="1">
      <c r="B239" s="71"/>
      <c r="S239" s="71"/>
    </row>
    <row r="240" spans="2:19" ht="15.75" customHeight="1">
      <c r="B240" s="71"/>
      <c r="S240" s="71"/>
    </row>
    <row r="241" spans="2:19" ht="15.75" customHeight="1">
      <c r="B241" s="71"/>
      <c r="S241" s="71"/>
    </row>
    <row r="242" spans="2:19" ht="15.75" customHeight="1">
      <c r="B242" s="71"/>
      <c r="S242" s="71"/>
    </row>
    <row r="243" spans="2:19" ht="15.75" customHeight="1">
      <c r="B243" s="71"/>
      <c r="S243" s="71"/>
    </row>
    <row r="244" spans="2:19" ht="15.75" customHeight="1">
      <c r="B244" s="71"/>
      <c r="S244" s="71"/>
    </row>
    <row r="245" spans="2:19" ht="15.75" customHeight="1">
      <c r="B245" s="71"/>
      <c r="S245" s="71"/>
    </row>
    <row r="246" spans="2:19" ht="15.75" customHeight="1">
      <c r="B246" s="71"/>
      <c r="S246" s="71"/>
    </row>
    <row r="247" spans="2:19" ht="15.75" customHeight="1">
      <c r="B247" s="71"/>
      <c r="S247" s="71"/>
    </row>
    <row r="248" spans="2:19" ht="15.75" customHeight="1">
      <c r="B248" s="71"/>
      <c r="S248" s="71"/>
    </row>
    <row r="249" spans="2:19" ht="15.75" customHeight="1">
      <c r="B249" s="71"/>
      <c r="S249" s="71"/>
    </row>
    <row r="250" spans="2:19" ht="15.75" customHeight="1">
      <c r="B250" s="71"/>
      <c r="S250" s="71"/>
    </row>
    <row r="251" spans="2:19" ht="15.75" customHeight="1">
      <c r="B251" s="71"/>
      <c r="S251" s="71"/>
    </row>
    <row r="252" spans="2:19" ht="15.75" customHeight="1">
      <c r="B252" s="71"/>
      <c r="S252" s="71"/>
    </row>
    <row r="253" spans="2:19" ht="15.75" customHeight="1">
      <c r="B253" s="71"/>
      <c r="S253" s="71"/>
    </row>
    <row r="254" spans="2:19" ht="15.75" customHeight="1">
      <c r="B254" s="71"/>
      <c r="S254" s="71"/>
    </row>
    <row r="255" spans="2:19" ht="15.75" customHeight="1">
      <c r="B255" s="71"/>
      <c r="S255" s="71"/>
    </row>
    <row r="256" spans="2:19" ht="15.75" customHeight="1">
      <c r="B256" s="71"/>
      <c r="S256" s="71"/>
    </row>
    <row r="257" spans="2:19" ht="15.75" customHeight="1">
      <c r="B257" s="71"/>
      <c r="S257" s="71"/>
    </row>
    <row r="258" spans="2:19" ht="15.75" customHeight="1">
      <c r="B258" s="71"/>
      <c r="S258" s="71"/>
    </row>
    <row r="259" spans="2:19" ht="15.75" customHeight="1">
      <c r="B259" s="71"/>
      <c r="S259" s="71"/>
    </row>
    <row r="260" spans="2:19" ht="15.75" customHeight="1">
      <c r="B260" s="71"/>
      <c r="S260" s="71"/>
    </row>
    <row r="261" spans="2:19" ht="15.75" customHeight="1">
      <c r="B261" s="71"/>
      <c r="S261" s="71"/>
    </row>
    <row r="262" spans="2:19" ht="15.75" customHeight="1">
      <c r="B262" s="71"/>
      <c r="S262" s="71"/>
    </row>
    <row r="263" spans="2:19" ht="15.75" customHeight="1">
      <c r="B263" s="71"/>
      <c r="S263" s="71"/>
    </row>
    <row r="264" spans="2:19" ht="15.75" customHeight="1">
      <c r="B264" s="71"/>
      <c r="S264" s="71"/>
    </row>
    <row r="265" spans="2:19" ht="15.75" customHeight="1">
      <c r="B265" s="71"/>
      <c r="S265" s="71"/>
    </row>
    <row r="266" spans="2:19" ht="15.75" customHeight="1">
      <c r="B266" s="71"/>
      <c r="S266" s="71"/>
    </row>
    <row r="267" spans="2:19" ht="15.75" customHeight="1">
      <c r="B267" s="71"/>
      <c r="S267" s="71"/>
    </row>
    <row r="268" spans="2:19" ht="15.75" customHeight="1">
      <c r="B268" s="71"/>
      <c r="S268" s="71"/>
    </row>
    <row r="269" spans="2:19" ht="15.75" customHeight="1">
      <c r="B269" s="71"/>
      <c r="S269" s="71"/>
    </row>
    <row r="270" spans="2:19" ht="15.75" customHeight="1">
      <c r="B270" s="71"/>
      <c r="S270" s="71"/>
    </row>
    <row r="271" spans="2:19" ht="15.75" customHeight="1">
      <c r="B271" s="71"/>
      <c r="S271" s="71"/>
    </row>
    <row r="272" spans="2:19" ht="15.75" customHeight="1">
      <c r="B272" s="71"/>
      <c r="S272" s="71"/>
    </row>
    <row r="273" spans="2:19" ht="15.75" customHeight="1">
      <c r="B273" s="71"/>
      <c r="S273" s="71"/>
    </row>
    <row r="274" spans="2:19" ht="15.75" customHeight="1">
      <c r="B274" s="71"/>
      <c r="S274" s="71"/>
    </row>
    <row r="275" spans="2:19" ht="15.75" customHeight="1">
      <c r="B275" s="71"/>
      <c r="S275" s="71"/>
    </row>
    <row r="276" spans="2:19" ht="15.75" customHeight="1">
      <c r="B276" s="71"/>
      <c r="S276" s="71"/>
    </row>
    <row r="277" spans="2:19" ht="15.75" customHeight="1">
      <c r="B277" s="71"/>
      <c r="S277" s="71"/>
    </row>
    <row r="278" spans="2:19" ht="15.75" customHeight="1">
      <c r="B278" s="71"/>
      <c r="S278" s="71"/>
    </row>
    <row r="279" spans="2:19" ht="15.75" customHeight="1">
      <c r="B279" s="71"/>
      <c r="S279" s="71"/>
    </row>
    <row r="280" spans="2:19" ht="15.75" customHeight="1">
      <c r="B280" s="71"/>
      <c r="S280" s="71"/>
    </row>
    <row r="281" spans="2:19" ht="15.75" customHeight="1">
      <c r="B281" s="71"/>
      <c r="S281" s="71"/>
    </row>
    <row r="282" spans="2:19" ht="15.75" customHeight="1">
      <c r="B282" s="71"/>
      <c r="S282" s="71"/>
    </row>
    <row r="283" spans="2:19" ht="15.75" customHeight="1">
      <c r="B283" s="71"/>
      <c r="S283" s="71"/>
    </row>
    <row r="284" spans="2:19" ht="15.75" customHeight="1">
      <c r="B284" s="71"/>
      <c r="S284" s="71"/>
    </row>
    <row r="285" spans="2:19" ht="15.75" customHeight="1">
      <c r="B285" s="71"/>
      <c r="S285" s="71"/>
    </row>
    <row r="286" spans="2:19" ht="15.75" customHeight="1">
      <c r="B286" s="71"/>
      <c r="S286" s="71"/>
    </row>
    <row r="287" spans="2:19" ht="15.75" customHeight="1">
      <c r="B287" s="71"/>
      <c r="S287" s="71"/>
    </row>
    <row r="288" spans="2:19" ht="15.75" customHeight="1">
      <c r="B288" s="71"/>
      <c r="S288" s="71"/>
    </row>
    <row r="289" spans="2:19" ht="15.75" customHeight="1">
      <c r="B289" s="71"/>
      <c r="S289" s="71"/>
    </row>
    <row r="290" spans="2:19" ht="15.75" customHeight="1">
      <c r="B290" s="71"/>
      <c r="S290" s="71"/>
    </row>
    <row r="291" spans="2:19" ht="15.75" customHeight="1">
      <c r="B291" s="71"/>
      <c r="S291" s="71"/>
    </row>
    <row r="292" spans="2:19" ht="15.75" customHeight="1">
      <c r="B292" s="71"/>
      <c r="S292" s="71"/>
    </row>
    <row r="293" spans="2:19" ht="15.75" customHeight="1">
      <c r="B293" s="71"/>
      <c r="S293" s="71"/>
    </row>
    <row r="294" spans="2:19" ht="15.75" customHeight="1">
      <c r="B294" s="71"/>
      <c r="S294" s="71"/>
    </row>
    <row r="295" spans="2:19" ht="15.75" customHeight="1">
      <c r="B295" s="71"/>
      <c r="S295" s="71"/>
    </row>
    <row r="296" spans="2:19" ht="15.75" customHeight="1">
      <c r="B296" s="71"/>
      <c r="S296" s="71"/>
    </row>
    <row r="297" spans="2:19" ht="15.75" customHeight="1">
      <c r="B297" s="71"/>
      <c r="S297" s="71"/>
    </row>
    <row r="298" spans="2:19" ht="15.75" customHeight="1">
      <c r="B298" s="71"/>
      <c r="S298" s="71"/>
    </row>
    <row r="299" spans="2:19" ht="15.75" customHeight="1">
      <c r="B299" s="71"/>
      <c r="S299" s="71"/>
    </row>
    <row r="300" spans="2:19" ht="15.75" customHeight="1">
      <c r="B300" s="71"/>
      <c r="S300" s="71"/>
    </row>
    <row r="301" spans="2:19" ht="15.75" customHeight="1">
      <c r="B301" s="71"/>
      <c r="S301" s="71"/>
    </row>
    <row r="302" spans="2:19" ht="15.75" customHeight="1">
      <c r="B302" s="71"/>
      <c r="S302" s="71"/>
    </row>
    <row r="303" spans="2:19" ht="15.75" customHeight="1">
      <c r="B303" s="71"/>
      <c r="S303" s="71"/>
    </row>
    <row r="304" spans="2:19" ht="15.75" customHeight="1">
      <c r="B304" s="71"/>
      <c r="S304" s="71"/>
    </row>
    <row r="305" spans="2:19" ht="15.75" customHeight="1">
      <c r="B305" s="71"/>
      <c r="S305" s="71"/>
    </row>
    <row r="306" spans="2:19" ht="15.75" customHeight="1">
      <c r="B306" s="71"/>
      <c r="S306" s="71"/>
    </row>
    <row r="307" spans="2:19" ht="15.75" customHeight="1">
      <c r="B307" s="71"/>
      <c r="S307" s="71"/>
    </row>
    <row r="308" spans="2:19" ht="15.75" customHeight="1">
      <c r="B308" s="71"/>
      <c r="S308" s="71"/>
    </row>
    <row r="309" spans="2:19" ht="15.75" customHeight="1">
      <c r="B309" s="71"/>
      <c r="S309" s="71"/>
    </row>
    <row r="310" spans="2:19" ht="15.75" customHeight="1">
      <c r="B310" s="71"/>
      <c r="S310" s="71"/>
    </row>
    <row r="311" spans="2:19" ht="15.75" customHeight="1">
      <c r="B311" s="71"/>
      <c r="S311" s="71"/>
    </row>
    <row r="312" spans="2:19" ht="15.75" customHeight="1">
      <c r="B312" s="71"/>
      <c r="S312" s="71"/>
    </row>
    <row r="313" spans="2:19" ht="15.75" customHeight="1">
      <c r="B313" s="71"/>
      <c r="S313" s="71"/>
    </row>
    <row r="314" spans="2:19" ht="15.75" customHeight="1">
      <c r="B314" s="71"/>
      <c r="S314" s="71"/>
    </row>
    <row r="315" spans="2:19" ht="15.75" customHeight="1">
      <c r="B315" s="71"/>
      <c r="S315" s="71"/>
    </row>
    <row r="316" spans="2:19" ht="15.75" customHeight="1">
      <c r="B316" s="71"/>
      <c r="S316" s="71"/>
    </row>
    <row r="317" spans="2:19" ht="15.75" customHeight="1">
      <c r="B317" s="71"/>
      <c r="S317" s="71"/>
    </row>
    <row r="318" spans="2:19" ht="15.75" customHeight="1">
      <c r="B318" s="71"/>
      <c r="S318" s="71"/>
    </row>
    <row r="319" spans="2:19" ht="15.75" customHeight="1">
      <c r="B319" s="71"/>
      <c r="S319" s="71"/>
    </row>
    <row r="320" spans="2:19" ht="15.75" customHeight="1">
      <c r="B320" s="71"/>
      <c r="S320" s="71"/>
    </row>
    <row r="321" spans="2:19" ht="15.75" customHeight="1">
      <c r="B321" s="71"/>
      <c r="S321" s="71"/>
    </row>
    <row r="322" spans="2:19" ht="15.75" customHeight="1">
      <c r="B322" s="71"/>
      <c r="S322" s="71"/>
    </row>
    <row r="323" spans="2:19" ht="15.75" customHeight="1">
      <c r="B323" s="71"/>
      <c r="S323" s="71"/>
    </row>
    <row r="324" spans="2:19" ht="15.75" customHeight="1">
      <c r="B324" s="71"/>
      <c r="S324" s="71"/>
    </row>
    <row r="325" spans="2:19" ht="15.75" customHeight="1">
      <c r="B325" s="71"/>
      <c r="S325" s="71"/>
    </row>
    <row r="326" spans="2:19" ht="15.75" customHeight="1">
      <c r="B326" s="71"/>
      <c r="S326" s="71"/>
    </row>
    <row r="327" spans="2:19" ht="15.75" customHeight="1">
      <c r="B327" s="71"/>
      <c r="S327" s="71"/>
    </row>
    <row r="328" spans="2:19" ht="15.75" customHeight="1">
      <c r="B328" s="71"/>
      <c r="S328" s="71"/>
    </row>
    <row r="329" spans="2:19" ht="15.75" customHeight="1">
      <c r="B329" s="71"/>
      <c r="S329" s="71"/>
    </row>
    <row r="330" spans="2:19" ht="15.75" customHeight="1">
      <c r="B330" s="71"/>
      <c r="S330" s="71"/>
    </row>
    <row r="331" spans="2:19" ht="15.75" customHeight="1">
      <c r="B331" s="71"/>
      <c r="S331" s="71"/>
    </row>
    <row r="332" spans="2:19" ht="15.75" customHeight="1">
      <c r="B332" s="71"/>
      <c r="S332" s="71"/>
    </row>
    <row r="333" spans="2:19" ht="15.75" customHeight="1">
      <c r="B333" s="71"/>
      <c r="S333" s="71"/>
    </row>
    <row r="334" spans="2:19" ht="15.75" customHeight="1">
      <c r="B334" s="71"/>
      <c r="S334" s="71"/>
    </row>
    <row r="335" spans="2:19" ht="15.75" customHeight="1">
      <c r="B335" s="71"/>
      <c r="S335" s="71"/>
    </row>
    <row r="336" spans="2:19" ht="15.75" customHeight="1">
      <c r="B336" s="71"/>
      <c r="S336" s="71"/>
    </row>
    <row r="337" spans="2:19" ht="15.75" customHeight="1">
      <c r="B337" s="71"/>
      <c r="S337" s="71"/>
    </row>
    <row r="338" spans="2:19" ht="15.75" customHeight="1">
      <c r="B338" s="71"/>
      <c r="S338" s="71"/>
    </row>
    <row r="339" spans="2:19" ht="15.75" customHeight="1">
      <c r="B339" s="71"/>
      <c r="S339" s="71"/>
    </row>
    <row r="340" spans="2:19" ht="15.75" customHeight="1">
      <c r="B340" s="71"/>
      <c r="S340" s="71"/>
    </row>
    <row r="341" spans="2:19" ht="15.75" customHeight="1">
      <c r="B341" s="71"/>
      <c r="S341" s="71"/>
    </row>
    <row r="342" spans="2:19" ht="15.75" customHeight="1">
      <c r="B342" s="71"/>
      <c r="S342" s="71"/>
    </row>
    <row r="343" spans="2:19" ht="15.75" customHeight="1">
      <c r="B343" s="71"/>
      <c r="S343" s="71"/>
    </row>
    <row r="344" spans="2:19" ht="15.75" customHeight="1">
      <c r="B344" s="71"/>
      <c r="S344" s="71"/>
    </row>
    <row r="345" spans="2:19" ht="15.75" customHeight="1">
      <c r="B345" s="71"/>
      <c r="S345" s="71"/>
    </row>
    <row r="346" spans="2:19" ht="15.75" customHeight="1">
      <c r="B346" s="71"/>
      <c r="S346" s="71"/>
    </row>
    <row r="347" spans="2:19" ht="15.75" customHeight="1">
      <c r="B347" s="71"/>
      <c r="S347" s="71"/>
    </row>
    <row r="348" spans="2:19" ht="15.75" customHeight="1">
      <c r="B348" s="71"/>
      <c r="S348" s="71"/>
    </row>
    <row r="349" spans="2:19" ht="15.75" customHeight="1">
      <c r="B349" s="71"/>
      <c r="S349" s="71"/>
    </row>
    <row r="350" spans="2:19" ht="15.75" customHeight="1">
      <c r="B350" s="71"/>
      <c r="S350" s="71"/>
    </row>
    <row r="351" spans="2:19" ht="15.75" customHeight="1">
      <c r="B351" s="71"/>
      <c r="S351" s="71"/>
    </row>
    <row r="352" spans="2:19" ht="15.75" customHeight="1">
      <c r="B352" s="71"/>
      <c r="S352" s="71"/>
    </row>
    <row r="353" spans="2:19" ht="15.75" customHeight="1">
      <c r="B353" s="71"/>
      <c r="S353" s="71"/>
    </row>
    <row r="354" spans="2:19" ht="15.75" customHeight="1">
      <c r="B354" s="71"/>
      <c r="S354" s="71"/>
    </row>
    <row r="355" spans="2:19" ht="15.75" customHeight="1">
      <c r="B355" s="71"/>
      <c r="S355" s="71"/>
    </row>
    <row r="356" spans="2:19" ht="15.75" customHeight="1">
      <c r="B356" s="71"/>
      <c r="S356" s="71"/>
    </row>
    <row r="357" spans="2:19" ht="15.75" customHeight="1">
      <c r="B357" s="71"/>
      <c r="S357" s="71"/>
    </row>
    <row r="358" spans="2:19" ht="15.75" customHeight="1">
      <c r="B358" s="71"/>
      <c r="S358" s="71"/>
    </row>
    <row r="359" spans="2:19" ht="15.75" customHeight="1">
      <c r="B359" s="71"/>
      <c r="S359" s="71"/>
    </row>
    <row r="360" spans="2:19" ht="15.75" customHeight="1">
      <c r="B360" s="71"/>
      <c r="S360" s="71"/>
    </row>
    <row r="361" spans="2:19" ht="15.75" customHeight="1">
      <c r="B361" s="71"/>
      <c r="S361" s="71"/>
    </row>
    <row r="362" spans="2:19" ht="15.75" customHeight="1">
      <c r="B362" s="71"/>
      <c r="S362" s="71"/>
    </row>
    <row r="363" spans="2:19" ht="15.75" customHeight="1">
      <c r="B363" s="71"/>
      <c r="S363" s="71"/>
    </row>
    <row r="364" spans="2:19" ht="15.75" customHeight="1">
      <c r="B364" s="71"/>
      <c r="S364" s="71"/>
    </row>
    <row r="365" spans="2:19" ht="15.75" customHeight="1">
      <c r="B365" s="71"/>
      <c r="S365" s="71"/>
    </row>
    <row r="366" spans="2:19" ht="15.75" customHeight="1">
      <c r="B366" s="71"/>
      <c r="S366" s="71"/>
    </row>
    <row r="367" spans="2:19" ht="15.75" customHeight="1">
      <c r="B367" s="71"/>
      <c r="S367" s="71"/>
    </row>
    <row r="368" spans="2:19" ht="15.75" customHeight="1">
      <c r="B368" s="71"/>
      <c r="S368" s="71"/>
    </row>
    <row r="369" spans="2:19" ht="15.75" customHeight="1">
      <c r="B369" s="71"/>
      <c r="S369" s="71"/>
    </row>
    <row r="370" spans="2:19" ht="15.75" customHeight="1">
      <c r="B370" s="71"/>
      <c r="S370" s="71"/>
    </row>
    <row r="371" spans="2:19" ht="15.75" customHeight="1">
      <c r="B371" s="71"/>
      <c r="S371" s="71"/>
    </row>
    <row r="372" spans="2:19" ht="15.75" customHeight="1">
      <c r="B372" s="71"/>
      <c r="S372" s="71"/>
    </row>
    <row r="373" spans="2:19" ht="15.75" customHeight="1">
      <c r="B373" s="71"/>
      <c r="S373" s="71"/>
    </row>
    <row r="374" spans="2:19" ht="15.75" customHeight="1">
      <c r="B374" s="71"/>
      <c r="S374" s="71"/>
    </row>
    <row r="375" spans="2:19" ht="15.75" customHeight="1">
      <c r="B375" s="71"/>
      <c r="S375" s="71"/>
    </row>
    <row r="376" spans="2:19" ht="15.75" customHeight="1">
      <c r="B376" s="71"/>
      <c r="S376" s="71"/>
    </row>
    <row r="377" spans="2:19" ht="15.75" customHeight="1">
      <c r="B377" s="71"/>
      <c r="S377" s="71"/>
    </row>
    <row r="378" spans="2:19" ht="15.75" customHeight="1">
      <c r="B378" s="71"/>
      <c r="S378" s="71"/>
    </row>
    <row r="379" spans="2:19" ht="15.75" customHeight="1">
      <c r="B379" s="71"/>
      <c r="S379" s="71"/>
    </row>
    <row r="380" spans="2:19" ht="15.75" customHeight="1">
      <c r="B380" s="71"/>
      <c r="S380" s="71"/>
    </row>
    <row r="381" spans="2:19" ht="15.75" customHeight="1">
      <c r="B381" s="71"/>
      <c r="S381" s="71"/>
    </row>
    <row r="382" spans="2:19" ht="15.75" customHeight="1">
      <c r="B382" s="71"/>
      <c r="S382" s="71"/>
    </row>
    <row r="383" spans="2:19" ht="15.75" customHeight="1">
      <c r="B383" s="71"/>
      <c r="S383" s="71"/>
    </row>
    <row r="384" spans="2:19" ht="15.75" customHeight="1">
      <c r="B384" s="71"/>
      <c r="S384" s="71"/>
    </row>
    <row r="385" spans="2:19" ht="15.75" customHeight="1">
      <c r="B385" s="71"/>
      <c r="S385" s="71"/>
    </row>
    <row r="386" spans="2:19" ht="15.75" customHeight="1">
      <c r="B386" s="71"/>
      <c r="S386" s="71"/>
    </row>
    <row r="387" spans="2:19" ht="15.75" customHeight="1">
      <c r="B387" s="71"/>
      <c r="S387" s="71"/>
    </row>
    <row r="388" spans="2:19" ht="15.75" customHeight="1">
      <c r="B388" s="71"/>
      <c r="S388" s="71"/>
    </row>
    <row r="389" spans="2:19" ht="15.75" customHeight="1">
      <c r="B389" s="71"/>
      <c r="S389" s="71"/>
    </row>
    <row r="390" spans="2:19" ht="15.75" customHeight="1">
      <c r="B390" s="71"/>
      <c r="S390" s="71"/>
    </row>
    <row r="391" spans="2:19" ht="15.75" customHeight="1">
      <c r="B391" s="71"/>
      <c r="S391" s="71"/>
    </row>
    <row r="392" spans="2:19" ht="15.75" customHeight="1">
      <c r="B392" s="71"/>
      <c r="S392" s="71"/>
    </row>
    <row r="393" spans="2:19" ht="15.75" customHeight="1">
      <c r="B393" s="71"/>
      <c r="S393" s="71"/>
    </row>
    <row r="394" spans="2:19" ht="15.75" customHeight="1">
      <c r="B394" s="71"/>
      <c r="S394" s="71"/>
    </row>
    <row r="395" spans="2:19" ht="15.75" customHeight="1">
      <c r="B395" s="71"/>
      <c r="S395" s="71"/>
    </row>
    <row r="396" spans="2:19" ht="15.75" customHeight="1">
      <c r="B396" s="71"/>
      <c r="S396" s="71"/>
    </row>
    <row r="397" spans="2:19" ht="15.75" customHeight="1">
      <c r="B397" s="71"/>
      <c r="S397" s="71"/>
    </row>
    <row r="398" spans="2:19" ht="15.75" customHeight="1">
      <c r="B398" s="71"/>
      <c r="S398" s="71"/>
    </row>
    <row r="399" spans="2:19" ht="15.75" customHeight="1">
      <c r="B399" s="71"/>
      <c r="S399" s="71"/>
    </row>
    <row r="400" spans="2:19" ht="15.75" customHeight="1">
      <c r="B400" s="71"/>
      <c r="S400" s="71"/>
    </row>
    <row r="401" spans="2:19" ht="15.75" customHeight="1">
      <c r="B401" s="71"/>
      <c r="S401" s="71"/>
    </row>
    <row r="402" spans="2:19" ht="15.75" customHeight="1">
      <c r="B402" s="71"/>
      <c r="S402" s="71"/>
    </row>
    <row r="403" spans="2:19" ht="15.75" customHeight="1">
      <c r="B403" s="71"/>
      <c r="S403" s="71"/>
    </row>
    <row r="404" spans="2:19" ht="15.75" customHeight="1">
      <c r="B404" s="71"/>
      <c r="S404" s="71"/>
    </row>
    <row r="405" spans="2:19" ht="15.75" customHeight="1">
      <c r="B405" s="71"/>
      <c r="S405" s="71"/>
    </row>
    <row r="406" spans="2:19" ht="15.75" customHeight="1">
      <c r="B406" s="71"/>
      <c r="S406" s="71"/>
    </row>
    <row r="407" spans="2:19" ht="15.75" customHeight="1">
      <c r="B407" s="71"/>
      <c r="S407" s="71"/>
    </row>
    <row r="408" spans="2:19" ht="15.75" customHeight="1">
      <c r="B408" s="71"/>
      <c r="S408" s="71"/>
    </row>
    <row r="409" spans="2:19" ht="15.75" customHeight="1">
      <c r="B409" s="71"/>
      <c r="S409" s="71"/>
    </row>
    <row r="410" spans="2:19" ht="15.75" customHeight="1">
      <c r="B410" s="71"/>
      <c r="S410" s="71"/>
    </row>
    <row r="411" spans="2:19" ht="15.75" customHeight="1">
      <c r="B411" s="71"/>
      <c r="S411" s="71"/>
    </row>
    <row r="412" spans="2:19" ht="15.75" customHeight="1">
      <c r="B412" s="71"/>
      <c r="S412" s="71"/>
    </row>
    <row r="413" spans="2:19" ht="15.75" customHeight="1">
      <c r="B413" s="71"/>
      <c r="S413" s="71"/>
    </row>
    <row r="414" spans="2:19" ht="15.75" customHeight="1">
      <c r="B414" s="71"/>
      <c r="S414" s="71"/>
    </row>
    <row r="415" spans="2:19" ht="15.75" customHeight="1">
      <c r="B415" s="71"/>
      <c r="S415" s="71"/>
    </row>
    <row r="416" spans="2:19" ht="15.75" customHeight="1">
      <c r="B416" s="71"/>
      <c r="S416" s="71"/>
    </row>
    <row r="417" spans="2:19" ht="15.75" customHeight="1">
      <c r="B417" s="71"/>
      <c r="S417" s="71"/>
    </row>
    <row r="418" spans="2:19" ht="15.75" customHeight="1">
      <c r="B418" s="71"/>
      <c r="S418" s="71"/>
    </row>
    <row r="419" spans="2:19" ht="15.75" customHeight="1">
      <c r="B419" s="71"/>
      <c r="S419" s="71"/>
    </row>
    <row r="420" spans="2:19" ht="15.75" customHeight="1">
      <c r="B420" s="71"/>
      <c r="S420" s="71"/>
    </row>
    <row r="421" spans="2:19" ht="15.75" customHeight="1">
      <c r="B421" s="71"/>
      <c r="S421" s="71"/>
    </row>
    <row r="422" spans="2:19" ht="15.75" customHeight="1">
      <c r="B422" s="71"/>
      <c r="S422" s="71"/>
    </row>
    <row r="423" spans="2:19" ht="15.75" customHeight="1">
      <c r="B423" s="71"/>
      <c r="S423" s="71"/>
    </row>
    <row r="424" spans="2:19" ht="15.75" customHeight="1">
      <c r="B424" s="71"/>
      <c r="S424" s="71"/>
    </row>
    <row r="425" spans="2:19" ht="15.75" customHeight="1">
      <c r="B425" s="71"/>
      <c r="S425" s="71"/>
    </row>
    <row r="426" spans="2:19" ht="15.75" customHeight="1">
      <c r="B426" s="71"/>
      <c r="S426" s="71"/>
    </row>
    <row r="427" spans="2:19" ht="15.75" customHeight="1">
      <c r="B427" s="71"/>
      <c r="S427" s="71"/>
    </row>
    <row r="428" spans="2:19" ht="15.75" customHeight="1">
      <c r="B428" s="71"/>
      <c r="S428" s="71"/>
    </row>
    <row r="429" spans="2:19" ht="15.75" customHeight="1">
      <c r="B429" s="71"/>
      <c r="S429" s="71"/>
    </row>
    <row r="430" spans="2:19" ht="15.75" customHeight="1">
      <c r="B430" s="71"/>
      <c r="S430" s="71"/>
    </row>
    <row r="431" spans="2:19" ht="15.75" customHeight="1">
      <c r="B431" s="71"/>
      <c r="S431" s="71"/>
    </row>
    <row r="432" spans="2:19" ht="15.75" customHeight="1">
      <c r="B432" s="71"/>
      <c r="S432" s="71"/>
    </row>
    <row r="433" spans="2:19" ht="15.75" customHeight="1">
      <c r="B433" s="71"/>
      <c r="S433" s="71"/>
    </row>
    <row r="434" spans="2:19" ht="15.75" customHeight="1">
      <c r="B434" s="71"/>
      <c r="S434" s="71"/>
    </row>
    <row r="435" spans="2:19" ht="15.75" customHeight="1">
      <c r="B435" s="71"/>
      <c r="S435" s="71"/>
    </row>
    <row r="436" spans="2:19" ht="15.75" customHeight="1">
      <c r="B436" s="71"/>
      <c r="S436" s="71"/>
    </row>
    <row r="437" spans="2:19" ht="15.75" customHeight="1">
      <c r="B437" s="71"/>
      <c r="S437" s="71"/>
    </row>
    <row r="438" spans="2:19" ht="15.75" customHeight="1">
      <c r="B438" s="71"/>
      <c r="S438" s="71"/>
    </row>
    <row r="439" spans="2:19" ht="15.75" customHeight="1">
      <c r="B439" s="71"/>
      <c r="S439" s="71"/>
    </row>
    <row r="440" spans="2:19" ht="15.75" customHeight="1">
      <c r="B440" s="71"/>
      <c r="S440" s="71"/>
    </row>
    <row r="441" spans="2:19" ht="15.75" customHeight="1">
      <c r="B441" s="71"/>
      <c r="S441" s="71"/>
    </row>
    <row r="442" spans="2:19" ht="15.75" customHeight="1">
      <c r="B442" s="71"/>
      <c r="S442" s="71"/>
    </row>
    <row r="443" spans="2:19" ht="15.75" customHeight="1">
      <c r="B443" s="71"/>
      <c r="S443" s="71"/>
    </row>
    <row r="444" spans="2:19" ht="15.75" customHeight="1">
      <c r="B444" s="71"/>
      <c r="S444" s="71"/>
    </row>
    <row r="445" spans="2:19" ht="15.75" customHeight="1">
      <c r="B445" s="71"/>
      <c r="S445" s="71"/>
    </row>
    <row r="446" spans="2:19" ht="15.75" customHeight="1">
      <c r="B446" s="71"/>
      <c r="S446" s="71"/>
    </row>
    <row r="447" spans="2:19" ht="15.75" customHeight="1">
      <c r="B447" s="71"/>
      <c r="S447" s="71"/>
    </row>
    <row r="448" spans="2:19" ht="15.75" customHeight="1">
      <c r="B448" s="71"/>
      <c r="S448" s="71"/>
    </row>
    <row r="449" spans="2:19" ht="15.75" customHeight="1">
      <c r="B449" s="71"/>
      <c r="S449" s="71"/>
    </row>
    <row r="450" spans="2:19" ht="15.75" customHeight="1">
      <c r="B450" s="71"/>
      <c r="S450" s="71"/>
    </row>
    <row r="451" spans="2:19" ht="15.75" customHeight="1">
      <c r="B451" s="71"/>
      <c r="S451" s="71"/>
    </row>
    <row r="452" spans="2:19" ht="15.75" customHeight="1">
      <c r="B452" s="71"/>
      <c r="S452" s="71"/>
    </row>
    <row r="453" spans="2:19" ht="15.75" customHeight="1">
      <c r="B453" s="71"/>
      <c r="S453" s="71"/>
    </row>
    <row r="454" spans="2:19" ht="15.75" customHeight="1">
      <c r="B454" s="71"/>
      <c r="S454" s="71"/>
    </row>
    <row r="455" spans="2:19" ht="15.75" customHeight="1">
      <c r="B455" s="71"/>
      <c r="S455" s="71"/>
    </row>
    <row r="456" spans="2:19" ht="15.75" customHeight="1">
      <c r="B456" s="71"/>
      <c r="S456" s="71"/>
    </row>
    <row r="457" spans="2:19" ht="15.75" customHeight="1">
      <c r="B457" s="71"/>
      <c r="S457" s="71"/>
    </row>
    <row r="458" spans="2:19" ht="15.75" customHeight="1">
      <c r="B458" s="71"/>
      <c r="S458" s="71"/>
    </row>
    <row r="459" spans="2:19" ht="15.75" customHeight="1">
      <c r="B459" s="71"/>
      <c r="S459" s="71"/>
    </row>
    <row r="460" spans="2:19" ht="15.75" customHeight="1">
      <c r="B460" s="71"/>
      <c r="S460" s="71"/>
    </row>
    <row r="461" spans="2:19" ht="15.75" customHeight="1">
      <c r="B461" s="71"/>
      <c r="S461" s="71"/>
    </row>
    <row r="462" spans="2:19" ht="15.75" customHeight="1">
      <c r="B462" s="71"/>
      <c r="S462" s="71"/>
    </row>
    <row r="463" spans="2:19" ht="15.75" customHeight="1">
      <c r="B463" s="71"/>
      <c r="S463" s="71"/>
    </row>
    <row r="464" spans="2:19" ht="15.75" customHeight="1">
      <c r="B464" s="71"/>
      <c r="S464" s="71"/>
    </row>
    <row r="465" spans="2:19" ht="15.75" customHeight="1">
      <c r="B465" s="71"/>
      <c r="S465" s="71"/>
    </row>
    <row r="466" spans="2:19" ht="15.75" customHeight="1">
      <c r="B466" s="71"/>
      <c r="S466" s="71"/>
    </row>
    <row r="467" spans="2:19" ht="15.75" customHeight="1">
      <c r="B467" s="71"/>
      <c r="S467" s="71"/>
    </row>
    <row r="468" spans="2:19" ht="15.75" customHeight="1">
      <c r="B468" s="71"/>
      <c r="S468" s="71"/>
    </row>
    <row r="469" spans="2:19" ht="15.75" customHeight="1">
      <c r="B469" s="71"/>
      <c r="S469" s="71"/>
    </row>
    <row r="470" spans="2:19" ht="15.75" customHeight="1">
      <c r="B470" s="71"/>
      <c r="S470" s="71"/>
    </row>
    <row r="471" spans="2:19" ht="15.75" customHeight="1">
      <c r="B471" s="71"/>
      <c r="S471" s="71"/>
    </row>
    <row r="472" spans="2:19" ht="15.75" customHeight="1">
      <c r="B472" s="71"/>
      <c r="S472" s="71"/>
    </row>
    <row r="473" spans="2:19" ht="15.75" customHeight="1">
      <c r="B473" s="71"/>
      <c r="S473" s="71"/>
    </row>
    <row r="474" spans="2:19" ht="15.75" customHeight="1">
      <c r="B474" s="71"/>
      <c r="S474" s="71"/>
    </row>
    <row r="475" spans="2:19" ht="15.75" customHeight="1">
      <c r="B475" s="71"/>
      <c r="S475" s="71"/>
    </row>
    <row r="476" spans="2:19" ht="15.75" customHeight="1">
      <c r="B476" s="71"/>
      <c r="S476" s="71"/>
    </row>
    <row r="477" spans="2:19" ht="15.75" customHeight="1">
      <c r="B477" s="71"/>
      <c r="S477" s="71"/>
    </row>
    <row r="478" spans="2:19" ht="15.75" customHeight="1">
      <c r="B478" s="71"/>
      <c r="S478" s="71"/>
    </row>
    <row r="479" spans="2:19" ht="15.75" customHeight="1">
      <c r="B479" s="71"/>
      <c r="S479" s="71"/>
    </row>
    <row r="480" spans="2:19" ht="15.75" customHeight="1">
      <c r="B480" s="71"/>
      <c r="S480" s="71"/>
    </row>
    <row r="481" spans="2:19" ht="15.75" customHeight="1">
      <c r="B481" s="71"/>
      <c r="S481" s="71"/>
    </row>
    <row r="482" spans="2:19" ht="15.75" customHeight="1">
      <c r="B482" s="71"/>
      <c r="S482" s="71"/>
    </row>
    <row r="483" spans="2:19" ht="15.75" customHeight="1">
      <c r="B483" s="71"/>
      <c r="S483" s="71"/>
    </row>
    <row r="484" spans="2:19" ht="15.75" customHeight="1">
      <c r="B484" s="71"/>
      <c r="S484" s="71"/>
    </row>
    <row r="485" spans="2:19" ht="15.75" customHeight="1">
      <c r="B485" s="71"/>
      <c r="S485" s="71"/>
    </row>
    <row r="486" spans="2:19" ht="15.75" customHeight="1">
      <c r="B486" s="71"/>
      <c r="S486" s="71"/>
    </row>
    <row r="487" spans="2:19" ht="15.75" customHeight="1">
      <c r="B487" s="71"/>
      <c r="S487" s="71"/>
    </row>
    <row r="488" spans="2:19" ht="15.75" customHeight="1">
      <c r="B488" s="71"/>
      <c r="S488" s="71"/>
    </row>
    <row r="489" spans="2:19" ht="15.75" customHeight="1">
      <c r="B489" s="71"/>
      <c r="S489" s="71"/>
    </row>
    <row r="490" spans="2:19" ht="15.75" customHeight="1">
      <c r="B490" s="71"/>
      <c r="S490" s="71"/>
    </row>
    <row r="491" spans="2:19" ht="15.75" customHeight="1">
      <c r="B491" s="71"/>
      <c r="S491" s="71"/>
    </row>
    <row r="492" spans="2:19" ht="15.75" customHeight="1">
      <c r="B492" s="71"/>
      <c r="S492" s="71"/>
    </row>
    <row r="493" spans="2:19" ht="15.75" customHeight="1">
      <c r="B493" s="71"/>
      <c r="S493" s="71"/>
    </row>
    <row r="494" spans="2:19" ht="15.75" customHeight="1">
      <c r="B494" s="71"/>
      <c r="S494" s="71"/>
    </row>
    <row r="495" spans="2:19" ht="15.75" customHeight="1">
      <c r="B495" s="71"/>
      <c r="S495" s="71"/>
    </row>
    <row r="496" spans="2:19" ht="15.75" customHeight="1">
      <c r="B496" s="71"/>
      <c r="S496" s="71"/>
    </row>
    <row r="497" spans="2:19" ht="15.75" customHeight="1">
      <c r="B497" s="71"/>
      <c r="S497" s="71"/>
    </row>
    <row r="498" spans="2:19" ht="15.75" customHeight="1">
      <c r="B498" s="71"/>
      <c r="S498" s="71"/>
    </row>
    <row r="499" spans="2:19" ht="15.75" customHeight="1">
      <c r="B499" s="71"/>
      <c r="S499" s="71"/>
    </row>
    <row r="500" spans="2:19" ht="15.75" customHeight="1">
      <c r="B500" s="71"/>
      <c r="S500" s="71"/>
    </row>
    <row r="501" spans="2:19" ht="15.75" customHeight="1">
      <c r="B501" s="71"/>
      <c r="S501" s="71"/>
    </row>
    <row r="502" spans="2:19" ht="15.75" customHeight="1">
      <c r="B502" s="71"/>
      <c r="S502" s="71"/>
    </row>
    <row r="503" spans="2:19" ht="15.75" customHeight="1">
      <c r="B503" s="71"/>
      <c r="S503" s="71"/>
    </row>
    <row r="504" spans="2:19" ht="15.75" customHeight="1">
      <c r="B504" s="71"/>
      <c r="S504" s="71"/>
    </row>
    <row r="505" spans="2:19" ht="15.75" customHeight="1">
      <c r="B505" s="71"/>
      <c r="S505" s="71"/>
    </row>
    <row r="506" spans="2:19" ht="15.75" customHeight="1">
      <c r="B506" s="71"/>
      <c r="S506" s="71"/>
    </row>
    <row r="507" spans="2:19" ht="15.75" customHeight="1">
      <c r="B507" s="71"/>
      <c r="S507" s="71"/>
    </row>
    <row r="508" spans="2:19" ht="15.75" customHeight="1">
      <c r="B508" s="71"/>
      <c r="S508" s="71"/>
    </row>
    <row r="509" spans="2:19" ht="15.75" customHeight="1">
      <c r="B509" s="71"/>
      <c r="S509" s="71"/>
    </row>
    <row r="510" spans="2:19" ht="15.75" customHeight="1">
      <c r="B510" s="71"/>
      <c r="S510" s="71"/>
    </row>
    <row r="511" spans="2:19" ht="15.75" customHeight="1">
      <c r="B511" s="71"/>
      <c r="S511" s="71"/>
    </row>
    <row r="512" spans="2:19" ht="15.75" customHeight="1">
      <c r="B512" s="71"/>
      <c r="S512" s="71"/>
    </row>
    <row r="513" spans="2:19" ht="15.75" customHeight="1">
      <c r="B513" s="71"/>
      <c r="S513" s="71"/>
    </row>
    <row r="514" spans="2:19" ht="15.75" customHeight="1">
      <c r="B514" s="71"/>
      <c r="S514" s="71"/>
    </row>
    <row r="515" spans="2:19" ht="15.75" customHeight="1">
      <c r="B515" s="71"/>
      <c r="S515" s="71"/>
    </row>
    <row r="516" spans="2:19" ht="15.75" customHeight="1">
      <c r="B516" s="71"/>
      <c r="S516" s="71"/>
    </row>
    <row r="517" spans="2:19" ht="15.75" customHeight="1">
      <c r="B517" s="71"/>
      <c r="S517" s="71"/>
    </row>
    <row r="518" spans="2:19" ht="15.75" customHeight="1">
      <c r="B518" s="71"/>
      <c r="S518" s="71"/>
    </row>
    <row r="519" spans="2:19" ht="15.75" customHeight="1">
      <c r="B519" s="71"/>
      <c r="S519" s="71"/>
    </row>
    <row r="520" spans="2:19" ht="15.75" customHeight="1">
      <c r="B520" s="71"/>
      <c r="S520" s="71"/>
    </row>
    <row r="521" spans="2:19" ht="15.75" customHeight="1">
      <c r="B521" s="71"/>
      <c r="S521" s="71"/>
    </row>
    <row r="522" spans="2:19" ht="15.75" customHeight="1">
      <c r="B522" s="71"/>
      <c r="S522" s="71"/>
    </row>
    <row r="523" spans="2:19" ht="15.75" customHeight="1">
      <c r="B523" s="71"/>
      <c r="S523" s="71"/>
    </row>
    <row r="524" spans="2:19" ht="15.75" customHeight="1">
      <c r="B524" s="71"/>
      <c r="S524" s="71"/>
    </row>
    <row r="525" spans="2:19" ht="15.75" customHeight="1">
      <c r="B525" s="71"/>
      <c r="S525" s="71"/>
    </row>
    <row r="526" spans="2:19" ht="15.75" customHeight="1">
      <c r="B526" s="71"/>
      <c r="S526" s="71"/>
    </row>
    <row r="527" spans="2:19" ht="15.75" customHeight="1">
      <c r="B527" s="71"/>
      <c r="S527" s="71"/>
    </row>
    <row r="528" spans="2:19" ht="15.75" customHeight="1">
      <c r="B528" s="71"/>
      <c r="S528" s="71"/>
    </row>
    <row r="529" spans="2:19" ht="15.75" customHeight="1">
      <c r="B529" s="71"/>
      <c r="S529" s="71"/>
    </row>
    <row r="530" spans="2:19" ht="15.75" customHeight="1">
      <c r="B530" s="71"/>
      <c r="S530" s="71"/>
    </row>
    <row r="531" spans="2:19" ht="15.75" customHeight="1">
      <c r="B531" s="71"/>
      <c r="S531" s="71"/>
    </row>
    <row r="532" spans="2:19" ht="15.75" customHeight="1">
      <c r="B532" s="71"/>
      <c r="S532" s="71"/>
    </row>
    <row r="533" spans="2:19" ht="15.75" customHeight="1">
      <c r="B533" s="71"/>
      <c r="S533" s="71"/>
    </row>
    <row r="534" spans="2:19" ht="15.75" customHeight="1">
      <c r="B534" s="71"/>
      <c r="S534" s="71"/>
    </row>
    <row r="535" spans="2:19" ht="15.75" customHeight="1">
      <c r="B535" s="71"/>
      <c r="S535" s="71"/>
    </row>
    <row r="536" spans="2:19" ht="15.75" customHeight="1">
      <c r="B536" s="71"/>
      <c r="S536" s="71"/>
    </row>
    <row r="537" spans="2:19" ht="15.75" customHeight="1">
      <c r="B537" s="71"/>
      <c r="S537" s="71"/>
    </row>
    <row r="538" spans="2:19" ht="15.75" customHeight="1">
      <c r="B538" s="71"/>
      <c r="S538" s="71"/>
    </row>
    <row r="539" spans="2:19" ht="15.75" customHeight="1">
      <c r="B539" s="71"/>
      <c r="S539" s="71"/>
    </row>
    <row r="540" spans="2:19" ht="15.75" customHeight="1">
      <c r="B540" s="71"/>
      <c r="S540" s="71"/>
    </row>
    <row r="541" spans="2:19" ht="15.75" customHeight="1">
      <c r="B541" s="71"/>
      <c r="S541" s="71"/>
    </row>
    <row r="542" spans="2:19" ht="15.75" customHeight="1">
      <c r="B542" s="71"/>
      <c r="S542" s="71"/>
    </row>
    <row r="543" spans="2:19" ht="15.75" customHeight="1">
      <c r="B543" s="71"/>
      <c r="S543" s="71"/>
    </row>
    <row r="544" spans="2:19" ht="15.75" customHeight="1">
      <c r="B544" s="71"/>
      <c r="S544" s="71"/>
    </row>
    <row r="545" spans="2:19" ht="15.75" customHeight="1">
      <c r="B545" s="71"/>
      <c r="S545" s="71"/>
    </row>
    <row r="546" spans="2:19" ht="15.75" customHeight="1">
      <c r="B546" s="71"/>
      <c r="S546" s="71"/>
    </row>
    <row r="547" spans="2:19" ht="15.75" customHeight="1">
      <c r="B547" s="71"/>
      <c r="S547" s="71"/>
    </row>
    <row r="548" spans="2:19" ht="15.75" customHeight="1">
      <c r="B548" s="71"/>
      <c r="S548" s="71"/>
    </row>
    <row r="549" spans="2:19" ht="15.75" customHeight="1">
      <c r="B549" s="71"/>
      <c r="S549" s="71"/>
    </row>
    <row r="550" spans="2:19" ht="15.75" customHeight="1">
      <c r="B550" s="71"/>
      <c r="S550" s="71"/>
    </row>
    <row r="551" spans="2:19" ht="15.75" customHeight="1">
      <c r="B551" s="71"/>
      <c r="S551" s="71"/>
    </row>
    <row r="552" spans="2:19" ht="15.75" customHeight="1">
      <c r="B552" s="71"/>
      <c r="S552" s="71"/>
    </row>
    <row r="553" spans="2:19" ht="15.75" customHeight="1">
      <c r="B553" s="71"/>
      <c r="S553" s="71"/>
    </row>
    <row r="554" spans="2:19" ht="15.75" customHeight="1">
      <c r="B554" s="71"/>
      <c r="S554" s="71"/>
    </row>
    <row r="555" spans="2:19" ht="15.75" customHeight="1">
      <c r="B555" s="71"/>
      <c r="S555" s="71"/>
    </row>
    <row r="556" spans="2:19" ht="15.75" customHeight="1">
      <c r="B556" s="71"/>
      <c r="S556" s="71"/>
    </row>
    <row r="557" spans="2:19" ht="15.75" customHeight="1">
      <c r="B557" s="71"/>
      <c r="S557" s="71"/>
    </row>
    <row r="558" spans="2:19" ht="15.75" customHeight="1">
      <c r="B558" s="71"/>
      <c r="S558" s="71"/>
    </row>
    <row r="559" spans="2:19" ht="15.75" customHeight="1">
      <c r="B559" s="71"/>
      <c r="S559" s="71"/>
    </row>
    <row r="560" spans="2:19" ht="15.75" customHeight="1">
      <c r="B560" s="71"/>
      <c r="S560" s="71"/>
    </row>
    <row r="561" spans="2:19" ht="15.75" customHeight="1">
      <c r="B561" s="71"/>
      <c r="S561" s="71"/>
    </row>
    <row r="562" spans="2:19" ht="15.75" customHeight="1">
      <c r="B562" s="71"/>
      <c r="S562" s="71"/>
    </row>
    <row r="563" spans="2:19" ht="15.75" customHeight="1">
      <c r="B563" s="71"/>
      <c r="S563" s="71"/>
    </row>
    <row r="564" spans="2:19" ht="15.75" customHeight="1">
      <c r="B564" s="71"/>
      <c r="S564" s="71"/>
    </row>
    <row r="565" spans="2:19" ht="15.75" customHeight="1">
      <c r="B565" s="71"/>
      <c r="S565" s="71"/>
    </row>
    <row r="566" spans="2:19" ht="15.75" customHeight="1">
      <c r="B566" s="71"/>
      <c r="S566" s="71"/>
    </row>
    <row r="567" spans="2:19" ht="15.75" customHeight="1">
      <c r="B567" s="71"/>
      <c r="S567" s="71"/>
    </row>
    <row r="568" spans="2:19" ht="15.75" customHeight="1">
      <c r="B568" s="71"/>
      <c r="S568" s="71"/>
    </row>
    <row r="569" spans="2:19" ht="15.75" customHeight="1">
      <c r="B569" s="71"/>
      <c r="S569" s="71"/>
    </row>
    <row r="570" spans="2:19" ht="15.75" customHeight="1">
      <c r="B570" s="71"/>
      <c r="S570" s="71"/>
    </row>
    <row r="571" spans="2:19" ht="15.75" customHeight="1">
      <c r="B571" s="71"/>
      <c r="S571" s="71"/>
    </row>
    <row r="572" spans="2:19" ht="15.75" customHeight="1">
      <c r="B572" s="71"/>
      <c r="S572" s="71"/>
    </row>
    <row r="573" spans="2:19" ht="15.75" customHeight="1">
      <c r="B573" s="71"/>
      <c r="S573" s="71"/>
    </row>
    <row r="574" spans="2:19" ht="15.75" customHeight="1">
      <c r="B574" s="71"/>
      <c r="S574" s="71"/>
    </row>
    <row r="575" spans="2:19" ht="15.75" customHeight="1">
      <c r="B575" s="71"/>
      <c r="S575" s="71"/>
    </row>
    <row r="576" spans="2:19" ht="15.75" customHeight="1">
      <c r="B576" s="71"/>
      <c r="S576" s="71"/>
    </row>
    <row r="577" spans="2:19" ht="15.75" customHeight="1">
      <c r="B577" s="71"/>
      <c r="S577" s="71"/>
    </row>
    <row r="578" spans="2:19" ht="15.75" customHeight="1">
      <c r="B578" s="71"/>
      <c r="S578" s="71"/>
    </row>
    <row r="579" spans="2:19" ht="15.75" customHeight="1">
      <c r="B579" s="71"/>
      <c r="S579" s="71"/>
    </row>
    <row r="580" spans="2:19" ht="15.75" customHeight="1">
      <c r="B580" s="71"/>
      <c r="S580" s="71"/>
    </row>
    <row r="581" spans="2:19" ht="15.75" customHeight="1">
      <c r="B581" s="71"/>
      <c r="S581" s="71"/>
    </row>
    <row r="582" spans="2:19" ht="15.75" customHeight="1">
      <c r="B582" s="71"/>
      <c r="S582" s="71"/>
    </row>
    <row r="583" spans="2:19" ht="15.75" customHeight="1">
      <c r="B583" s="71"/>
      <c r="S583" s="71"/>
    </row>
    <row r="584" spans="2:19" ht="15.75" customHeight="1">
      <c r="B584" s="71"/>
      <c r="S584" s="71"/>
    </row>
    <row r="585" spans="2:19" ht="15.75" customHeight="1">
      <c r="B585" s="71"/>
      <c r="S585" s="71"/>
    </row>
    <row r="586" spans="2:19" ht="15.75" customHeight="1">
      <c r="B586" s="71"/>
      <c r="S586" s="71"/>
    </row>
    <row r="587" spans="2:19" ht="15.75" customHeight="1">
      <c r="B587" s="71"/>
      <c r="S587" s="71"/>
    </row>
    <row r="588" spans="2:19" ht="15.75" customHeight="1">
      <c r="B588" s="71"/>
      <c r="S588" s="71"/>
    </row>
    <row r="589" spans="2:19" ht="15.75" customHeight="1">
      <c r="B589" s="71"/>
      <c r="S589" s="71"/>
    </row>
    <row r="590" spans="2:19" ht="15.75" customHeight="1">
      <c r="B590" s="71"/>
      <c r="S590" s="71"/>
    </row>
    <row r="591" spans="2:19" ht="15.75" customHeight="1">
      <c r="B591" s="71"/>
      <c r="S591" s="71"/>
    </row>
    <row r="592" spans="2:19" ht="15.75" customHeight="1">
      <c r="B592" s="71"/>
      <c r="S592" s="71"/>
    </row>
    <row r="593" spans="2:19" ht="15.75" customHeight="1">
      <c r="B593" s="71"/>
      <c r="S593" s="71"/>
    </row>
    <row r="594" spans="2:19" ht="15.75" customHeight="1">
      <c r="B594" s="71"/>
      <c r="S594" s="71"/>
    </row>
    <row r="595" spans="2:19" ht="15.75" customHeight="1">
      <c r="B595" s="71"/>
      <c r="S595" s="71"/>
    </row>
    <row r="596" spans="2:19" ht="15.75" customHeight="1">
      <c r="B596" s="71"/>
      <c r="S596" s="71"/>
    </row>
    <row r="597" spans="2:19" ht="15.75" customHeight="1">
      <c r="B597" s="71"/>
      <c r="S597" s="71"/>
    </row>
    <row r="598" spans="2:19" ht="15.75" customHeight="1">
      <c r="B598" s="71"/>
      <c r="S598" s="71"/>
    </row>
    <row r="599" spans="2:19" ht="15.75" customHeight="1">
      <c r="B599" s="71"/>
      <c r="S599" s="71"/>
    </row>
    <row r="600" spans="2:19" ht="15.75" customHeight="1">
      <c r="B600" s="71"/>
      <c r="S600" s="71"/>
    </row>
    <row r="601" spans="2:19" ht="15.75" customHeight="1">
      <c r="B601" s="71"/>
      <c r="S601" s="71"/>
    </row>
    <row r="602" spans="2:19" ht="15.75" customHeight="1">
      <c r="B602" s="71"/>
      <c r="S602" s="71"/>
    </row>
    <row r="603" spans="2:19" ht="15.75" customHeight="1">
      <c r="B603" s="71"/>
      <c r="S603" s="71"/>
    </row>
    <row r="604" spans="2:19" ht="15.75" customHeight="1">
      <c r="B604" s="71"/>
      <c r="S604" s="71"/>
    </row>
    <row r="605" spans="2:19" ht="15.75" customHeight="1">
      <c r="B605" s="71"/>
      <c r="S605" s="71"/>
    </row>
    <row r="606" spans="2:19" ht="15.75" customHeight="1">
      <c r="B606" s="71"/>
      <c r="S606" s="71"/>
    </row>
    <row r="607" spans="2:19" ht="15.75" customHeight="1">
      <c r="B607" s="71"/>
      <c r="S607" s="71"/>
    </row>
    <row r="608" spans="2:19" ht="15.75" customHeight="1">
      <c r="B608" s="71"/>
      <c r="S608" s="71"/>
    </row>
    <row r="609" spans="2:19" ht="15.75" customHeight="1">
      <c r="B609" s="71"/>
      <c r="S609" s="71"/>
    </row>
    <row r="610" spans="2:19" ht="15.75" customHeight="1">
      <c r="B610" s="71"/>
      <c r="S610" s="71"/>
    </row>
    <row r="611" spans="2:19" ht="15.75" customHeight="1">
      <c r="B611" s="71"/>
      <c r="S611" s="71"/>
    </row>
    <row r="612" spans="2:19" ht="15.75" customHeight="1">
      <c r="B612" s="71"/>
      <c r="S612" s="71"/>
    </row>
    <row r="613" spans="2:19" ht="15.75" customHeight="1">
      <c r="B613" s="71"/>
      <c r="S613" s="71"/>
    </row>
    <row r="614" spans="2:19" ht="15.75" customHeight="1">
      <c r="B614" s="71"/>
      <c r="S614" s="71"/>
    </row>
    <row r="615" spans="2:19" ht="15.75" customHeight="1">
      <c r="B615" s="71"/>
      <c r="S615" s="71"/>
    </row>
    <row r="616" spans="2:19" ht="15.75" customHeight="1">
      <c r="B616" s="71"/>
      <c r="S616" s="71"/>
    </row>
    <row r="617" spans="2:19" ht="15.75" customHeight="1">
      <c r="B617" s="71"/>
      <c r="S617" s="71"/>
    </row>
    <row r="618" spans="2:19" ht="15.75" customHeight="1">
      <c r="B618" s="71"/>
      <c r="S618" s="71"/>
    </row>
    <row r="619" spans="2:19" ht="15.75" customHeight="1">
      <c r="B619" s="71"/>
      <c r="S619" s="71"/>
    </row>
    <row r="620" spans="2:19" ht="15.75" customHeight="1">
      <c r="B620" s="71"/>
      <c r="S620" s="71"/>
    </row>
    <row r="621" spans="2:19" ht="15.75" customHeight="1">
      <c r="B621" s="71"/>
      <c r="S621" s="71"/>
    </row>
    <row r="622" spans="2:19" ht="15.75" customHeight="1">
      <c r="B622" s="71"/>
      <c r="S622" s="71"/>
    </row>
    <row r="623" spans="2:19" ht="15.75" customHeight="1">
      <c r="B623" s="71"/>
      <c r="S623" s="71"/>
    </row>
    <row r="624" spans="2:19" ht="15.75" customHeight="1">
      <c r="B624" s="71"/>
      <c r="S624" s="71"/>
    </row>
    <row r="625" spans="2:19" ht="15.75" customHeight="1">
      <c r="B625" s="71"/>
      <c r="S625" s="71"/>
    </row>
    <row r="626" spans="2:19" ht="15.75" customHeight="1">
      <c r="B626" s="71"/>
      <c r="S626" s="71"/>
    </row>
    <row r="627" spans="2:19" ht="15.75" customHeight="1">
      <c r="B627" s="71"/>
      <c r="S627" s="71"/>
    </row>
    <row r="628" spans="2:19" ht="15.75" customHeight="1">
      <c r="B628" s="71"/>
      <c r="S628" s="71"/>
    </row>
    <row r="629" spans="2:19" ht="15.75" customHeight="1">
      <c r="B629" s="71"/>
      <c r="S629" s="71"/>
    </row>
    <row r="630" spans="2:19" ht="15.75" customHeight="1">
      <c r="B630" s="71"/>
      <c r="S630" s="71"/>
    </row>
    <row r="631" spans="2:19" ht="15.75" customHeight="1">
      <c r="B631" s="71"/>
      <c r="S631" s="71"/>
    </row>
    <row r="632" spans="2:19" ht="15.75" customHeight="1">
      <c r="B632" s="71"/>
      <c r="S632" s="71"/>
    </row>
    <row r="633" spans="2:19" ht="15.75" customHeight="1">
      <c r="B633" s="71"/>
      <c r="S633" s="71"/>
    </row>
    <row r="634" spans="2:19" ht="15.75" customHeight="1">
      <c r="B634" s="71"/>
      <c r="S634" s="71"/>
    </row>
    <row r="635" spans="2:19" ht="15.75" customHeight="1">
      <c r="B635" s="71"/>
      <c r="S635" s="71"/>
    </row>
    <row r="636" spans="2:19" ht="15.75" customHeight="1">
      <c r="B636" s="71"/>
      <c r="S636" s="71"/>
    </row>
    <row r="637" spans="2:19" ht="15.75" customHeight="1">
      <c r="B637" s="71"/>
      <c r="S637" s="71"/>
    </row>
    <row r="638" spans="2:19" ht="15.75" customHeight="1">
      <c r="B638" s="71"/>
      <c r="S638" s="71"/>
    </row>
    <row r="639" spans="2:19" ht="15.75" customHeight="1">
      <c r="B639" s="71"/>
      <c r="S639" s="71"/>
    </row>
    <row r="640" spans="2:19" ht="15.75" customHeight="1">
      <c r="B640" s="71"/>
      <c r="S640" s="71"/>
    </row>
    <row r="641" spans="2:19" ht="15.75" customHeight="1">
      <c r="B641" s="71"/>
      <c r="S641" s="71"/>
    </row>
    <row r="642" spans="2:19" ht="15.75" customHeight="1">
      <c r="B642" s="71"/>
      <c r="S642" s="71"/>
    </row>
    <row r="643" spans="2:19" ht="15.75" customHeight="1">
      <c r="B643" s="71"/>
      <c r="S643" s="71"/>
    </row>
    <row r="644" spans="2:19" ht="15.75" customHeight="1">
      <c r="B644" s="71"/>
      <c r="S644" s="71"/>
    </row>
    <row r="645" spans="2:19" ht="15.75" customHeight="1">
      <c r="B645" s="71"/>
      <c r="S645" s="71"/>
    </row>
    <row r="646" spans="2:19" ht="15.75" customHeight="1">
      <c r="B646" s="71"/>
      <c r="S646" s="71"/>
    </row>
    <row r="647" spans="2:19" ht="15.75" customHeight="1">
      <c r="B647" s="71"/>
      <c r="S647" s="71"/>
    </row>
    <row r="648" spans="2:19" ht="15.75" customHeight="1">
      <c r="B648" s="71"/>
      <c r="S648" s="71"/>
    </row>
    <row r="649" spans="2:19" ht="15.75" customHeight="1">
      <c r="B649" s="71"/>
      <c r="S649" s="71"/>
    </row>
    <row r="650" spans="2:19" ht="15.75" customHeight="1">
      <c r="B650" s="71"/>
      <c r="S650" s="71"/>
    </row>
    <row r="651" spans="2:19" ht="15.75" customHeight="1">
      <c r="B651" s="71"/>
      <c r="S651" s="71"/>
    </row>
    <row r="652" spans="2:19" ht="15.75" customHeight="1">
      <c r="B652" s="71"/>
      <c r="S652" s="71"/>
    </row>
    <row r="653" spans="2:19" ht="15.75" customHeight="1">
      <c r="B653" s="71"/>
      <c r="S653" s="71"/>
    </row>
    <row r="654" spans="2:19" ht="15.75" customHeight="1">
      <c r="B654" s="71"/>
      <c r="S654" s="71"/>
    </row>
    <row r="655" spans="2:19" ht="15.75" customHeight="1">
      <c r="B655" s="71"/>
      <c r="S655" s="71"/>
    </row>
    <row r="656" spans="2:19" ht="15.75" customHeight="1">
      <c r="B656" s="71"/>
      <c r="S656" s="71"/>
    </row>
    <row r="657" spans="2:19" ht="15.75" customHeight="1">
      <c r="B657" s="71"/>
      <c r="S657" s="71"/>
    </row>
    <row r="658" spans="2:19" ht="15.75" customHeight="1">
      <c r="B658" s="71"/>
      <c r="S658" s="71"/>
    </row>
    <row r="659" spans="2:19" ht="15.75" customHeight="1">
      <c r="B659" s="71"/>
      <c r="S659" s="71"/>
    </row>
    <row r="660" spans="2:19" ht="15.75" customHeight="1">
      <c r="B660" s="71"/>
      <c r="S660" s="71"/>
    </row>
    <row r="661" spans="2:19" ht="15.75" customHeight="1">
      <c r="B661" s="71"/>
      <c r="S661" s="71"/>
    </row>
    <row r="662" spans="2:19" ht="15.75" customHeight="1">
      <c r="B662" s="71"/>
      <c r="S662" s="71"/>
    </row>
    <row r="663" spans="2:19" ht="15.75" customHeight="1">
      <c r="B663" s="71"/>
      <c r="S663" s="71"/>
    </row>
    <row r="664" spans="2:19" ht="15.75" customHeight="1">
      <c r="B664" s="71"/>
      <c r="S664" s="71"/>
    </row>
    <row r="665" spans="2:19" ht="15.75" customHeight="1">
      <c r="B665" s="71"/>
      <c r="S665" s="71"/>
    </row>
    <row r="666" spans="2:19" ht="15.75" customHeight="1">
      <c r="B666" s="71"/>
      <c r="S666" s="71"/>
    </row>
    <row r="667" spans="2:19" ht="15.75" customHeight="1">
      <c r="B667" s="71"/>
      <c r="S667" s="71"/>
    </row>
    <row r="668" spans="2:19" ht="15.75" customHeight="1">
      <c r="B668" s="71"/>
      <c r="S668" s="71"/>
    </row>
    <row r="669" spans="2:19" ht="15.75" customHeight="1">
      <c r="B669" s="71"/>
      <c r="S669" s="71"/>
    </row>
    <row r="670" spans="2:19" ht="15.75" customHeight="1">
      <c r="B670" s="71"/>
      <c r="S670" s="71"/>
    </row>
    <row r="671" spans="2:19" ht="15.75" customHeight="1">
      <c r="B671" s="71"/>
      <c r="S671" s="71"/>
    </row>
    <row r="672" spans="2:19" ht="15.75" customHeight="1">
      <c r="B672" s="71"/>
      <c r="S672" s="71"/>
    </row>
    <row r="673" spans="2:19" ht="15.75" customHeight="1">
      <c r="B673" s="71"/>
      <c r="S673" s="71"/>
    </row>
    <row r="674" spans="2:19" ht="15.75" customHeight="1">
      <c r="B674" s="71"/>
      <c r="S674" s="71"/>
    </row>
    <row r="675" spans="2:19" ht="15.75" customHeight="1">
      <c r="B675" s="71"/>
      <c r="S675" s="71"/>
    </row>
    <row r="676" spans="2:19" ht="15.75" customHeight="1">
      <c r="B676" s="71"/>
      <c r="S676" s="71"/>
    </row>
    <row r="677" spans="2:19" ht="15.75" customHeight="1">
      <c r="B677" s="71"/>
      <c r="S677" s="71"/>
    </row>
    <row r="678" spans="2:19" ht="15.75" customHeight="1">
      <c r="B678" s="71"/>
      <c r="S678" s="71"/>
    </row>
    <row r="679" spans="2:19" ht="15.75" customHeight="1">
      <c r="B679" s="71"/>
      <c r="S679" s="71"/>
    </row>
    <row r="680" spans="2:19" ht="15.75" customHeight="1">
      <c r="B680" s="71"/>
      <c r="S680" s="71"/>
    </row>
    <row r="681" spans="2:19" ht="15.75" customHeight="1">
      <c r="B681" s="71"/>
      <c r="S681" s="71"/>
    </row>
    <row r="682" spans="2:19" ht="15.75" customHeight="1">
      <c r="B682" s="71"/>
      <c r="S682" s="71"/>
    </row>
    <row r="683" spans="2:19" ht="15.75" customHeight="1">
      <c r="B683" s="71"/>
      <c r="S683" s="71"/>
    </row>
    <row r="684" spans="2:19" ht="15.75" customHeight="1">
      <c r="B684" s="71"/>
      <c r="S684" s="71"/>
    </row>
    <row r="685" spans="2:19" ht="15.75" customHeight="1">
      <c r="B685" s="71"/>
      <c r="S685" s="71"/>
    </row>
    <row r="686" spans="2:19" ht="15.75" customHeight="1">
      <c r="B686" s="71"/>
      <c r="S686" s="71"/>
    </row>
    <row r="687" spans="2:19" ht="15.75" customHeight="1">
      <c r="B687" s="71"/>
      <c r="S687" s="71"/>
    </row>
    <row r="688" spans="2:19" ht="15.75" customHeight="1">
      <c r="B688" s="71"/>
      <c r="S688" s="71"/>
    </row>
    <row r="689" spans="2:19" ht="15.75" customHeight="1">
      <c r="B689" s="71"/>
      <c r="S689" s="71"/>
    </row>
    <row r="690" spans="2:19" ht="15.75" customHeight="1">
      <c r="B690" s="71"/>
      <c r="S690" s="71"/>
    </row>
    <row r="691" spans="2:19" ht="15.75" customHeight="1">
      <c r="B691" s="71"/>
      <c r="S691" s="71"/>
    </row>
    <row r="692" spans="2:19" ht="15.75" customHeight="1">
      <c r="B692" s="71"/>
      <c r="S692" s="71"/>
    </row>
    <row r="693" spans="2:19" ht="15.75" customHeight="1">
      <c r="B693" s="71"/>
      <c r="S693" s="71"/>
    </row>
    <row r="694" spans="2:19" ht="15.75" customHeight="1">
      <c r="B694" s="71"/>
      <c r="S694" s="71"/>
    </row>
    <row r="695" spans="2:19" ht="15.75" customHeight="1">
      <c r="B695" s="71"/>
      <c r="S695" s="71"/>
    </row>
    <row r="696" spans="2:19" ht="15.75" customHeight="1">
      <c r="B696" s="71"/>
      <c r="S696" s="71"/>
    </row>
    <row r="697" spans="2:19" ht="15.75" customHeight="1">
      <c r="B697" s="71"/>
      <c r="S697" s="71"/>
    </row>
    <row r="698" spans="2:19" ht="15.75" customHeight="1">
      <c r="B698" s="71"/>
      <c r="S698" s="71"/>
    </row>
    <row r="699" spans="2:19" ht="15.75" customHeight="1">
      <c r="B699" s="71"/>
      <c r="S699" s="71"/>
    </row>
    <row r="700" spans="2:19" ht="15.75" customHeight="1">
      <c r="B700" s="71"/>
      <c r="S700" s="71"/>
    </row>
    <row r="701" spans="2:19" ht="15.75" customHeight="1">
      <c r="B701" s="71"/>
      <c r="S701" s="71"/>
    </row>
    <row r="702" spans="2:19" ht="15.75" customHeight="1">
      <c r="B702" s="71"/>
      <c r="S702" s="71"/>
    </row>
    <row r="703" spans="2:19" ht="15.75" customHeight="1">
      <c r="B703" s="71"/>
      <c r="S703" s="71"/>
    </row>
    <row r="704" spans="2:19" ht="15.75" customHeight="1">
      <c r="B704" s="71"/>
      <c r="S704" s="71"/>
    </row>
    <row r="705" spans="2:19" ht="15.75" customHeight="1">
      <c r="B705" s="71"/>
      <c r="S705" s="71"/>
    </row>
    <row r="706" spans="2:19" ht="15.75" customHeight="1">
      <c r="B706" s="71"/>
      <c r="S706" s="71"/>
    </row>
    <row r="707" spans="2:19" ht="15.75" customHeight="1">
      <c r="B707" s="71"/>
      <c r="S707" s="71"/>
    </row>
    <row r="708" spans="2:19" ht="15.75" customHeight="1">
      <c r="B708" s="71"/>
      <c r="S708" s="71"/>
    </row>
    <row r="709" spans="2:19" ht="15.75" customHeight="1">
      <c r="B709" s="71"/>
      <c r="S709" s="71"/>
    </row>
    <row r="710" spans="2:19" ht="15.75" customHeight="1">
      <c r="B710" s="71"/>
      <c r="S710" s="71"/>
    </row>
    <row r="711" spans="2:19" ht="15.75" customHeight="1">
      <c r="B711" s="71"/>
      <c r="S711" s="71"/>
    </row>
    <row r="712" spans="2:19" ht="15.75" customHeight="1">
      <c r="B712" s="71"/>
      <c r="S712" s="71"/>
    </row>
    <row r="713" spans="2:19" ht="15.75" customHeight="1">
      <c r="B713" s="71"/>
      <c r="S713" s="71"/>
    </row>
    <row r="714" spans="2:19" ht="15.75" customHeight="1">
      <c r="B714" s="71"/>
      <c r="S714" s="71"/>
    </row>
    <row r="715" spans="2:19" ht="15.75" customHeight="1">
      <c r="B715" s="71"/>
      <c r="S715" s="71"/>
    </row>
    <row r="716" spans="2:19" ht="15.75" customHeight="1">
      <c r="B716" s="71"/>
      <c r="S716" s="71"/>
    </row>
    <row r="717" spans="2:19" ht="15.75" customHeight="1">
      <c r="B717" s="71"/>
      <c r="S717" s="71"/>
    </row>
    <row r="718" spans="2:19" ht="15.75" customHeight="1">
      <c r="B718" s="71"/>
      <c r="S718" s="71"/>
    </row>
    <row r="719" spans="2:19" ht="15.75" customHeight="1">
      <c r="B719" s="71"/>
      <c r="S719" s="71"/>
    </row>
    <row r="720" spans="2:19" ht="15.75" customHeight="1">
      <c r="B720" s="71"/>
      <c r="S720" s="71"/>
    </row>
    <row r="721" spans="2:19" ht="15.75" customHeight="1">
      <c r="B721" s="71"/>
      <c r="S721" s="71"/>
    </row>
    <row r="722" spans="2:19" ht="15.75" customHeight="1">
      <c r="B722" s="71"/>
      <c r="S722" s="71"/>
    </row>
    <row r="723" spans="2:19" ht="15.75" customHeight="1">
      <c r="B723" s="71"/>
      <c r="S723" s="71"/>
    </row>
    <row r="724" spans="2:19" ht="15.75" customHeight="1">
      <c r="B724" s="71"/>
      <c r="S724" s="71"/>
    </row>
    <row r="725" spans="2:19" ht="15.75" customHeight="1">
      <c r="B725" s="71"/>
      <c r="S725" s="71"/>
    </row>
    <row r="726" spans="2:19" ht="15.75" customHeight="1">
      <c r="B726" s="71"/>
      <c r="S726" s="71"/>
    </row>
    <row r="727" spans="2:19" ht="15.75" customHeight="1">
      <c r="B727" s="71"/>
      <c r="S727" s="71"/>
    </row>
    <row r="728" spans="2:19" ht="15.75" customHeight="1">
      <c r="B728" s="71"/>
      <c r="S728" s="71"/>
    </row>
    <row r="729" spans="2:19" ht="15.75" customHeight="1">
      <c r="B729" s="71"/>
      <c r="S729" s="71"/>
    </row>
    <row r="730" spans="2:19" ht="15.75" customHeight="1">
      <c r="B730" s="71"/>
      <c r="S730" s="71"/>
    </row>
    <row r="731" spans="2:19" ht="15.75" customHeight="1">
      <c r="B731" s="71"/>
      <c r="S731" s="71"/>
    </row>
    <row r="732" spans="2:19" ht="15.75" customHeight="1">
      <c r="B732" s="71"/>
      <c r="S732" s="71"/>
    </row>
    <row r="733" spans="2:19" ht="15.75" customHeight="1">
      <c r="B733" s="71"/>
      <c r="S733" s="71"/>
    </row>
    <row r="734" spans="2:19" ht="15.75" customHeight="1">
      <c r="B734" s="71"/>
      <c r="S734" s="71"/>
    </row>
    <row r="735" spans="2:19" ht="15.75" customHeight="1">
      <c r="B735" s="71"/>
      <c r="S735" s="71"/>
    </row>
    <row r="736" spans="2:19" ht="15.75" customHeight="1">
      <c r="B736" s="71"/>
      <c r="S736" s="71"/>
    </row>
    <row r="737" spans="2:19" ht="15.75" customHeight="1">
      <c r="B737" s="71"/>
      <c r="S737" s="71"/>
    </row>
    <row r="738" spans="2:19" ht="15.75" customHeight="1">
      <c r="B738" s="71"/>
      <c r="S738" s="71"/>
    </row>
    <row r="739" spans="2:19" ht="15.75" customHeight="1">
      <c r="B739" s="71"/>
      <c r="S739" s="71"/>
    </row>
    <row r="740" spans="2:19" ht="15.75" customHeight="1">
      <c r="B740" s="71"/>
      <c r="S740" s="71"/>
    </row>
    <row r="741" spans="2:19" ht="15.75" customHeight="1">
      <c r="B741" s="71"/>
      <c r="S741" s="71"/>
    </row>
    <row r="742" spans="2:19" ht="15.75" customHeight="1">
      <c r="B742" s="71"/>
      <c r="S742" s="71"/>
    </row>
    <row r="743" spans="2:19" ht="15.75" customHeight="1">
      <c r="B743" s="71"/>
      <c r="S743" s="71"/>
    </row>
    <row r="744" spans="2:19" ht="15.75" customHeight="1">
      <c r="B744" s="71"/>
      <c r="S744" s="71"/>
    </row>
    <row r="745" spans="2:19" ht="15.75" customHeight="1">
      <c r="B745" s="71"/>
      <c r="S745" s="71"/>
    </row>
    <row r="746" spans="2:19" ht="15.75" customHeight="1">
      <c r="B746" s="71"/>
      <c r="S746" s="71"/>
    </row>
    <row r="747" spans="2:19" ht="15.75" customHeight="1">
      <c r="B747" s="71"/>
      <c r="S747" s="71"/>
    </row>
    <row r="748" spans="2:19" ht="15.75" customHeight="1">
      <c r="B748" s="71"/>
      <c r="S748" s="71"/>
    </row>
    <row r="749" spans="2:19" ht="15.75" customHeight="1">
      <c r="B749" s="71"/>
      <c r="S749" s="71"/>
    </row>
    <row r="750" spans="2:19" ht="15.75" customHeight="1">
      <c r="B750" s="71"/>
      <c r="S750" s="71"/>
    </row>
    <row r="751" spans="2:19" ht="15.75" customHeight="1">
      <c r="B751" s="71"/>
      <c r="S751" s="71"/>
    </row>
    <row r="752" spans="2:19" ht="15.75" customHeight="1">
      <c r="B752" s="71"/>
      <c r="S752" s="71"/>
    </row>
    <row r="753" spans="2:19" ht="15.75" customHeight="1">
      <c r="B753" s="71"/>
      <c r="S753" s="71"/>
    </row>
    <row r="754" spans="2:19" ht="15.75" customHeight="1">
      <c r="B754" s="71"/>
      <c r="S754" s="71"/>
    </row>
    <row r="755" spans="2:19" ht="15.75" customHeight="1">
      <c r="B755" s="71"/>
      <c r="S755" s="71"/>
    </row>
    <row r="756" spans="2:19" ht="15.75" customHeight="1">
      <c r="B756" s="71"/>
      <c r="S756" s="71"/>
    </row>
    <row r="757" spans="2:19" ht="15.75" customHeight="1">
      <c r="B757" s="71"/>
      <c r="S757" s="71"/>
    </row>
    <row r="758" spans="2:19" ht="15.75" customHeight="1">
      <c r="B758" s="71"/>
      <c r="S758" s="71"/>
    </row>
    <row r="759" spans="2:19" ht="15.75" customHeight="1">
      <c r="B759" s="71"/>
      <c r="S759" s="71"/>
    </row>
    <row r="760" spans="2:19" ht="15.75" customHeight="1">
      <c r="B760" s="71"/>
      <c r="S760" s="71"/>
    </row>
    <row r="761" spans="2:19" ht="15.75" customHeight="1">
      <c r="B761" s="71"/>
      <c r="S761" s="71"/>
    </row>
    <row r="762" spans="2:19" ht="15.75" customHeight="1">
      <c r="B762" s="71"/>
      <c r="S762" s="71"/>
    </row>
    <row r="763" spans="2:19" ht="15.75" customHeight="1">
      <c r="B763" s="71"/>
      <c r="S763" s="71"/>
    </row>
    <row r="764" spans="2:19" ht="15.75" customHeight="1">
      <c r="B764" s="71"/>
      <c r="S764" s="71"/>
    </row>
    <row r="765" spans="2:19" ht="15.75" customHeight="1">
      <c r="B765" s="71"/>
      <c r="S765" s="71"/>
    </row>
    <row r="766" spans="2:19" ht="15.75" customHeight="1">
      <c r="B766" s="71"/>
      <c r="S766" s="71"/>
    </row>
    <row r="767" spans="2:19" ht="15.75" customHeight="1">
      <c r="B767" s="71"/>
      <c r="S767" s="71"/>
    </row>
    <row r="768" spans="2:19" ht="15.75" customHeight="1">
      <c r="B768" s="71"/>
      <c r="S768" s="71"/>
    </row>
    <row r="769" spans="2:19" ht="15.75" customHeight="1">
      <c r="B769" s="71"/>
      <c r="S769" s="71"/>
    </row>
    <row r="770" spans="2:19" ht="15.75" customHeight="1">
      <c r="B770" s="71"/>
      <c r="S770" s="71"/>
    </row>
    <row r="771" spans="2:19" ht="15.75" customHeight="1">
      <c r="B771" s="71"/>
      <c r="S771" s="71"/>
    </row>
    <row r="772" spans="2:19" ht="15.75" customHeight="1">
      <c r="B772" s="71"/>
      <c r="S772" s="71"/>
    </row>
    <row r="773" spans="2:19" ht="15.75" customHeight="1">
      <c r="B773" s="71"/>
      <c r="S773" s="71"/>
    </row>
    <row r="774" spans="2:19" ht="15.75" customHeight="1">
      <c r="B774" s="71"/>
      <c r="S774" s="71"/>
    </row>
    <row r="775" spans="2:19" ht="15.75" customHeight="1">
      <c r="B775" s="71"/>
      <c r="S775" s="71"/>
    </row>
    <row r="776" spans="2:19" ht="15.75" customHeight="1">
      <c r="B776" s="71"/>
      <c r="S776" s="71"/>
    </row>
    <row r="777" spans="2:19" ht="15.75" customHeight="1">
      <c r="B777" s="71"/>
      <c r="S777" s="71"/>
    </row>
    <row r="778" spans="2:19" ht="15.75" customHeight="1">
      <c r="B778" s="71"/>
      <c r="S778" s="71"/>
    </row>
    <row r="779" spans="2:19" ht="15.75" customHeight="1">
      <c r="B779" s="71"/>
      <c r="S779" s="71"/>
    </row>
    <row r="780" spans="2:19" ht="15.75" customHeight="1">
      <c r="B780" s="71"/>
      <c r="S780" s="71"/>
    </row>
    <row r="781" spans="2:19" ht="15.75" customHeight="1">
      <c r="B781" s="71"/>
      <c r="S781" s="71"/>
    </row>
    <row r="782" spans="2:19" ht="15.75" customHeight="1">
      <c r="B782" s="71"/>
      <c r="S782" s="71"/>
    </row>
    <row r="783" spans="2:19" ht="15.75" customHeight="1">
      <c r="B783" s="71"/>
      <c r="S783" s="71"/>
    </row>
    <row r="784" spans="2:19" ht="15.75" customHeight="1">
      <c r="B784" s="71"/>
      <c r="S784" s="71"/>
    </row>
    <row r="785" spans="2:19" ht="15.75" customHeight="1">
      <c r="B785" s="71"/>
      <c r="S785" s="71"/>
    </row>
    <row r="786" spans="2:19" ht="15.75" customHeight="1">
      <c r="B786" s="71"/>
      <c r="S786" s="71"/>
    </row>
    <row r="787" spans="2:19" ht="15.75" customHeight="1">
      <c r="B787" s="71"/>
      <c r="S787" s="71"/>
    </row>
    <row r="788" spans="2:19" ht="15.75" customHeight="1">
      <c r="B788" s="71"/>
      <c r="S788" s="71"/>
    </row>
    <row r="789" spans="2:19" ht="15.75" customHeight="1">
      <c r="B789" s="71"/>
      <c r="S789" s="71"/>
    </row>
    <row r="790" spans="2:19" ht="15.75" customHeight="1">
      <c r="B790" s="71"/>
      <c r="S790" s="71"/>
    </row>
    <row r="791" spans="2:19" ht="15.75" customHeight="1">
      <c r="B791" s="71"/>
      <c r="S791" s="71"/>
    </row>
    <row r="792" spans="2:19" ht="15.75" customHeight="1">
      <c r="B792" s="71"/>
      <c r="S792" s="71"/>
    </row>
    <row r="793" spans="2:19" ht="15.75" customHeight="1">
      <c r="B793" s="71"/>
      <c r="S793" s="71"/>
    </row>
    <row r="794" spans="2:19" ht="15.75" customHeight="1">
      <c r="B794" s="71"/>
      <c r="S794" s="71"/>
    </row>
    <row r="795" spans="2:19" ht="15.75" customHeight="1">
      <c r="B795" s="71"/>
      <c r="S795" s="71"/>
    </row>
    <row r="796" spans="2:19" ht="15.75" customHeight="1">
      <c r="B796" s="71"/>
      <c r="S796" s="71"/>
    </row>
    <row r="797" spans="2:19" ht="15.75" customHeight="1">
      <c r="B797" s="71"/>
      <c r="S797" s="71"/>
    </row>
    <row r="798" spans="2:19" ht="15.75" customHeight="1">
      <c r="B798" s="71"/>
      <c r="S798" s="71"/>
    </row>
    <row r="799" spans="2:19" ht="15.75" customHeight="1">
      <c r="B799" s="71"/>
      <c r="S799" s="71"/>
    </row>
    <row r="800" spans="2:19" ht="15.75" customHeight="1">
      <c r="B800" s="71"/>
      <c r="S800" s="71"/>
    </row>
    <row r="801" spans="2:19" ht="15.75" customHeight="1">
      <c r="B801" s="71"/>
      <c r="S801" s="71"/>
    </row>
    <row r="802" spans="2:19" ht="15.75" customHeight="1">
      <c r="B802" s="71"/>
      <c r="S802" s="71"/>
    </row>
    <row r="803" spans="2:19" ht="15.75" customHeight="1">
      <c r="B803" s="71"/>
      <c r="S803" s="71"/>
    </row>
    <row r="804" spans="2:19" ht="15.75" customHeight="1">
      <c r="B804" s="71"/>
      <c r="S804" s="71"/>
    </row>
    <row r="805" spans="2:19" ht="15.75" customHeight="1">
      <c r="B805" s="71"/>
      <c r="S805" s="71"/>
    </row>
    <row r="806" spans="2:19" ht="15.75" customHeight="1">
      <c r="B806" s="71"/>
      <c r="S806" s="71"/>
    </row>
    <row r="807" spans="2:19" ht="15.75" customHeight="1">
      <c r="B807" s="71"/>
      <c r="S807" s="71"/>
    </row>
    <row r="808" spans="2:19" ht="15.75" customHeight="1">
      <c r="B808" s="71"/>
      <c r="S808" s="71"/>
    </row>
    <row r="809" spans="2:19" ht="15.75" customHeight="1">
      <c r="B809" s="71"/>
      <c r="S809" s="71"/>
    </row>
    <row r="810" spans="2:19" ht="15.75" customHeight="1">
      <c r="B810" s="71"/>
      <c r="S810" s="71"/>
    </row>
    <row r="811" spans="2:19" ht="15.75" customHeight="1">
      <c r="B811" s="71"/>
      <c r="S811" s="71"/>
    </row>
    <row r="812" spans="2:19" ht="15.75" customHeight="1">
      <c r="B812" s="71"/>
      <c r="S812" s="71"/>
    </row>
    <row r="813" spans="2:19" ht="15.75" customHeight="1">
      <c r="B813" s="71"/>
      <c r="S813" s="71"/>
    </row>
    <row r="814" spans="2:19" ht="15.75" customHeight="1">
      <c r="B814" s="71"/>
      <c r="S814" s="71"/>
    </row>
    <row r="815" spans="2:19" ht="15.75" customHeight="1">
      <c r="B815" s="71"/>
      <c r="S815" s="71"/>
    </row>
    <row r="816" spans="2:19" ht="15.75" customHeight="1">
      <c r="B816" s="71"/>
      <c r="S816" s="71"/>
    </row>
    <row r="817" spans="2:19" ht="15.75" customHeight="1">
      <c r="B817" s="71"/>
      <c r="S817" s="71"/>
    </row>
    <row r="818" spans="2:19" ht="15.75" customHeight="1">
      <c r="B818" s="71"/>
      <c r="S818" s="71"/>
    </row>
    <row r="819" spans="2:19" ht="15.75" customHeight="1">
      <c r="B819" s="71"/>
      <c r="S819" s="71"/>
    </row>
    <row r="820" spans="2:19" ht="15.75" customHeight="1">
      <c r="B820" s="71"/>
      <c r="S820" s="71"/>
    </row>
    <row r="821" spans="2:19" ht="15.75" customHeight="1">
      <c r="B821" s="71"/>
      <c r="S821" s="71"/>
    </row>
    <row r="822" spans="2:19" ht="15.75" customHeight="1">
      <c r="B822" s="71"/>
      <c r="S822" s="71"/>
    </row>
    <row r="823" spans="2:19" ht="15.75" customHeight="1">
      <c r="B823" s="71"/>
      <c r="S823" s="71"/>
    </row>
    <row r="824" spans="2:19" ht="15.75" customHeight="1">
      <c r="B824" s="71"/>
      <c r="S824" s="71"/>
    </row>
    <row r="825" spans="2:19" ht="15.75" customHeight="1">
      <c r="B825" s="71"/>
      <c r="S825" s="71"/>
    </row>
    <row r="826" spans="2:19" ht="15.75" customHeight="1">
      <c r="B826" s="71"/>
      <c r="S826" s="71"/>
    </row>
    <row r="827" spans="2:19" ht="15.75" customHeight="1">
      <c r="B827" s="71"/>
      <c r="S827" s="71"/>
    </row>
    <row r="828" spans="2:19" ht="15.75" customHeight="1">
      <c r="B828" s="71"/>
      <c r="S828" s="71"/>
    </row>
    <row r="829" spans="2:19" ht="15.75" customHeight="1">
      <c r="B829" s="71"/>
      <c r="S829" s="71"/>
    </row>
    <row r="830" spans="2:19" ht="15.75" customHeight="1">
      <c r="B830" s="71"/>
      <c r="S830" s="71"/>
    </row>
    <row r="831" spans="2:19" ht="15.75" customHeight="1">
      <c r="B831" s="71"/>
      <c r="S831" s="71"/>
    </row>
    <row r="832" spans="2:19" ht="15.75" customHeight="1">
      <c r="B832" s="71"/>
      <c r="S832" s="71"/>
    </row>
    <row r="833" spans="2:19" ht="15.75" customHeight="1">
      <c r="B833" s="71"/>
      <c r="S833" s="71"/>
    </row>
    <row r="834" spans="2:19" ht="15.75" customHeight="1">
      <c r="B834" s="71"/>
      <c r="S834" s="71"/>
    </row>
    <row r="835" spans="2:19" ht="15.75" customHeight="1">
      <c r="B835" s="71"/>
      <c r="S835" s="71"/>
    </row>
    <row r="836" spans="2:19" ht="15.75" customHeight="1">
      <c r="B836" s="71"/>
      <c r="S836" s="71"/>
    </row>
    <row r="837" spans="2:19" ht="15.75" customHeight="1">
      <c r="B837" s="71"/>
      <c r="S837" s="71"/>
    </row>
    <row r="838" spans="2:19" ht="15.75" customHeight="1">
      <c r="B838" s="71"/>
      <c r="S838" s="71"/>
    </row>
    <row r="839" spans="2:19" ht="15.75" customHeight="1">
      <c r="B839" s="71"/>
      <c r="S839" s="71"/>
    </row>
    <row r="840" spans="2:19" ht="15.75" customHeight="1">
      <c r="B840" s="71"/>
      <c r="S840" s="71"/>
    </row>
    <row r="841" spans="2:19" ht="15.75" customHeight="1">
      <c r="B841" s="71"/>
      <c r="S841" s="71"/>
    </row>
    <row r="842" spans="2:19" ht="15.75" customHeight="1">
      <c r="B842" s="71"/>
      <c r="S842" s="71"/>
    </row>
    <row r="843" spans="2:19" ht="15.75" customHeight="1">
      <c r="B843" s="71"/>
      <c r="S843" s="71"/>
    </row>
    <row r="844" spans="2:19" ht="15.75" customHeight="1">
      <c r="B844" s="71"/>
      <c r="S844" s="71"/>
    </row>
    <row r="845" spans="2:19" ht="15.75" customHeight="1">
      <c r="B845" s="71"/>
      <c r="S845" s="71"/>
    </row>
    <row r="846" spans="2:19" ht="15.75" customHeight="1">
      <c r="B846" s="71"/>
      <c r="S846" s="71"/>
    </row>
    <row r="847" spans="2:19" ht="15.75" customHeight="1">
      <c r="B847" s="71"/>
      <c r="S847" s="71"/>
    </row>
    <row r="848" spans="2:19" ht="15.75" customHeight="1">
      <c r="B848" s="71"/>
      <c r="S848" s="71"/>
    </row>
    <row r="849" spans="2:19" ht="15.75" customHeight="1">
      <c r="B849" s="71"/>
      <c r="S849" s="71"/>
    </row>
    <row r="850" spans="2:19" ht="15.75" customHeight="1">
      <c r="B850" s="71"/>
      <c r="S850" s="71"/>
    </row>
    <row r="851" spans="2:19" ht="15.75" customHeight="1">
      <c r="B851" s="71"/>
      <c r="S851" s="71"/>
    </row>
    <row r="852" spans="2:19" ht="15.75" customHeight="1">
      <c r="B852" s="71"/>
      <c r="S852" s="71"/>
    </row>
    <row r="853" spans="2:19" ht="15.75" customHeight="1">
      <c r="B853" s="71"/>
      <c r="S853" s="71"/>
    </row>
    <row r="854" spans="2:19" ht="15.75" customHeight="1">
      <c r="B854" s="71"/>
      <c r="S854" s="71"/>
    </row>
    <row r="855" spans="2:19" ht="15.75" customHeight="1">
      <c r="B855" s="71"/>
      <c r="S855" s="71"/>
    </row>
    <row r="856" spans="2:19" ht="15.75" customHeight="1">
      <c r="B856" s="71"/>
      <c r="S856" s="71"/>
    </row>
    <row r="857" spans="2:19" ht="15.75" customHeight="1">
      <c r="B857" s="71"/>
      <c r="S857" s="71"/>
    </row>
    <row r="858" spans="2:19" ht="15.75" customHeight="1">
      <c r="B858" s="71"/>
      <c r="S858" s="71"/>
    </row>
    <row r="859" spans="2:19" ht="15.75" customHeight="1">
      <c r="B859" s="71"/>
      <c r="S859" s="71"/>
    </row>
    <row r="860" spans="2:19" ht="15.75" customHeight="1">
      <c r="B860" s="71"/>
      <c r="S860" s="71"/>
    </row>
    <row r="861" spans="2:19" ht="15.75" customHeight="1">
      <c r="B861" s="71"/>
      <c r="S861" s="71"/>
    </row>
    <row r="862" spans="2:19" ht="15.75" customHeight="1">
      <c r="B862" s="71"/>
      <c r="S862" s="71"/>
    </row>
    <row r="863" spans="2:19" ht="15.75" customHeight="1">
      <c r="B863" s="71"/>
      <c r="S863" s="71"/>
    </row>
    <row r="864" spans="2:19" ht="15.75" customHeight="1">
      <c r="B864" s="71"/>
      <c r="S864" s="71"/>
    </row>
    <row r="865" spans="2:19" ht="15.75" customHeight="1">
      <c r="B865" s="71"/>
      <c r="S865" s="71"/>
    </row>
    <row r="866" spans="2:19" ht="15.75" customHeight="1">
      <c r="B866" s="71"/>
      <c r="S866" s="71"/>
    </row>
    <row r="867" spans="2:19" ht="15.75" customHeight="1">
      <c r="B867" s="71"/>
      <c r="S867" s="71"/>
    </row>
    <row r="868" spans="2:19" ht="15.75" customHeight="1">
      <c r="B868" s="71"/>
      <c r="S868" s="71"/>
    </row>
    <row r="869" spans="2:19" ht="15.75" customHeight="1">
      <c r="B869" s="71"/>
      <c r="S869" s="71"/>
    </row>
    <row r="870" spans="2:19" ht="15.75" customHeight="1">
      <c r="B870" s="71"/>
      <c r="S870" s="71"/>
    </row>
    <row r="871" spans="2:19" ht="15.75" customHeight="1">
      <c r="B871" s="71"/>
      <c r="S871" s="71"/>
    </row>
    <row r="872" spans="2:19" ht="15.75" customHeight="1">
      <c r="B872" s="71"/>
      <c r="S872" s="71"/>
    </row>
    <row r="873" spans="2:19" ht="15.75" customHeight="1">
      <c r="B873" s="71"/>
      <c r="S873" s="71"/>
    </row>
    <row r="874" spans="2:19" ht="15.75" customHeight="1">
      <c r="B874" s="71"/>
      <c r="S874" s="71"/>
    </row>
    <row r="875" spans="2:19" ht="15.75" customHeight="1">
      <c r="B875" s="71"/>
      <c r="S875" s="71"/>
    </row>
    <row r="876" spans="2:19" ht="15.75" customHeight="1">
      <c r="B876" s="71"/>
      <c r="S876" s="71"/>
    </row>
    <row r="877" spans="2:19" ht="15.75" customHeight="1">
      <c r="B877" s="71"/>
      <c r="S877" s="71"/>
    </row>
    <row r="878" spans="2:19" ht="15.75" customHeight="1">
      <c r="B878" s="71"/>
      <c r="S878" s="71"/>
    </row>
    <row r="879" spans="2:19" ht="15.75" customHeight="1">
      <c r="B879" s="71"/>
      <c r="S879" s="71"/>
    </row>
    <row r="880" spans="2:19" ht="15.75" customHeight="1">
      <c r="B880" s="71"/>
      <c r="S880" s="71"/>
    </row>
    <row r="881" spans="2:19" ht="15.75" customHeight="1">
      <c r="B881" s="71"/>
      <c r="S881" s="71"/>
    </row>
    <row r="882" spans="2:19" ht="15.75" customHeight="1">
      <c r="B882" s="71"/>
      <c r="S882" s="71"/>
    </row>
    <row r="883" spans="2:19" ht="15.75" customHeight="1">
      <c r="B883" s="71"/>
      <c r="S883" s="71"/>
    </row>
    <row r="884" spans="2:19" ht="15.75" customHeight="1">
      <c r="B884" s="71"/>
      <c r="S884" s="71"/>
    </row>
    <row r="885" spans="2:19" ht="15.75" customHeight="1">
      <c r="B885" s="71"/>
      <c r="S885" s="71"/>
    </row>
    <row r="886" spans="2:19" ht="15.75" customHeight="1">
      <c r="B886" s="71"/>
      <c r="S886" s="71"/>
    </row>
    <row r="887" spans="2:19" ht="15.75" customHeight="1">
      <c r="B887" s="71"/>
      <c r="S887" s="71"/>
    </row>
    <row r="888" spans="2:19" ht="15.75" customHeight="1">
      <c r="B888" s="71"/>
      <c r="S888" s="71"/>
    </row>
    <row r="889" spans="2:19" ht="15.75" customHeight="1">
      <c r="B889" s="71"/>
      <c r="S889" s="71"/>
    </row>
    <row r="890" spans="2:19" ht="15.75" customHeight="1">
      <c r="B890" s="71"/>
      <c r="S890" s="71"/>
    </row>
    <row r="891" spans="2:19" ht="15.75" customHeight="1">
      <c r="B891" s="71"/>
      <c r="S891" s="71"/>
    </row>
    <row r="892" spans="2:19" ht="15.75" customHeight="1">
      <c r="B892" s="71"/>
      <c r="S892" s="71"/>
    </row>
    <row r="893" spans="2:19" ht="15.75" customHeight="1">
      <c r="B893" s="71"/>
      <c r="S893" s="71"/>
    </row>
    <row r="894" spans="2:19" ht="15.75" customHeight="1">
      <c r="B894" s="71"/>
      <c r="S894" s="71"/>
    </row>
    <row r="895" spans="2:19" ht="15.75" customHeight="1">
      <c r="B895" s="71"/>
      <c r="S895" s="71"/>
    </row>
    <row r="896" spans="2:19" ht="15.75" customHeight="1">
      <c r="B896" s="71"/>
      <c r="S896" s="71"/>
    </row>
    <row r="897" spans="2:19" ht="15.75" customHeight="1">
      <c r="B897" s="71"/>
      <c r="S897" s="71"/>
    </row>
    <row r="898" spans="2:19" ht="15.75" customHeight="1">
      <c r="B898" s="71"/>
      <c r="S898" s="71"/>
    </row>
    <row r="899" spans="2:19" ht="15.75" customHeight="1">
      <c r="B899" s="71"/>
      <c r="S899" s="71"/>
    </row>
    <row r="900" spans="2:19" ht="15.75" customHeight="1">
      <c r="B900" s="71"/>
      <c r="S900" s="71"/>
    </row>
    <row r="901" spans="2:19" ht="15.75" customHeight="1">
      <c r="B901" s="71"/>
      <c r="S901" s="71"/>
    </row>
    <row r="902" spans="2:19" ht="15.75" customHeight="1">
      <c r="B902" s="71"/>
      <c r="S902" s="71"/>
    </row>
    <row r="903" spans="2:19" ht="15.75" customHeight="1">
      <c r="B903" s="71"/>
      <c r="S903" s="71"/>
    </row>
    <row r="904" spans="2:19" ht="15.75" customHeight="1">
      <c r="B904" s="71"/>
      <c r="S904" s="71"/>
    </row>
    <row r="905" spans="2:19" ht="15.75" customHeight="1">
      <c r="B905" s="71"/>
      <c r="S905" s="71"/>
    </row>
    <row r="906" spans="2:19" ht="15.75" customHeight="1">
      <c r="B906" s="71"/>
      <c r="S906" s="71"/>
    </row>
    <row r="907" spans="2:19" ht="15.75" customHeight="1">
      <c r="B907" s="71"/>
      <c r="S907" s="71"/>
    </row>
    <row r="908" spans="2:19" ht="15.75" customHeight="1">
      <c r="B908" s="71"/>
      <c r="S908" s="71"/>
    </row>
    <row r="909" spans="2:19" ht="15.75" customHeight="1">
      <c r="B909" s="71"/>
      <c r="S909" s="71"/>
    </row>
    <row r="910" spans="2:19" ht="15.75" customHeight="1">
      <c r="B910" s="71"/>
      <c r="S910" s="71"/>
    </row>
    <row r="911" spans="2:19" ht="15.75" customHeight="1">
      <c r="B911" s="71"/>
      <c r="S911" s="71"/>
    </row>
    <row r="912" spans="2:19" ht="15.75" customHeight="1">
      <c r="B912" s="71"/>
      <c r="S912" s="71"/>
    </row>
    <row r="913" spans="2:19" ht="15.75" customHeight="1">
      <c r="B913" s="71"/>
      <c r="S913" s="71"/>
    </row>
    <row r="914" spans="2:19" ht="15.75" customHeight="1">
      <c r="B914" s="71"/>
      <c r="S914" s="71"/>
    </row>
    <row r="915" spans="2:19" ht="15.75" customHeight="1">
      <c r="B915" s="71"/>
      <c r="S915" s="71"/>
    </row>
    <row r="916" spans="2:19" ht="15.75" customHeight="1">
      <c r="B916" s="71"/>
      <c r="S916" s="71"/>
    </row>
    <row r="917" spans="2:19" ht="15.75" customHeight="1">
      <c r="B917" s="71"/>
      <c r="S917" s="71"/>
    </row>
    <row r="918" spans="2:19" ht="15.75" customHeight="1">
      <c r="B918" s="71"/>
      <c r="S918" s="71"/>
    </row>
    <row r="919" spans="2:19" ht="15.75" customHeight="1">
      <c r="B919" s="71"/>
      <c r="S919" s="71"/>
    </row>
    <row r="920" spans="2:19" ht="15.75" customHeight="1">
      <c r="B920" s="71"/>
      <c r="S920" s="71"/>
    </row>
    <row r="921" spans="2:19" ht="15.75" customHeight="1">
      <c r="B921" s="71"/>
      <c r="S921" s="71"/>
    </row>
    <row r="922" spans="2:19" ht="15.75" customHeight="1">
      <c r="B922" s="71"/>
      <c r="S922" s="71"/>
    </row>
    <row r="923" spans="2:19" ht="15.75" customHeight="1">
      <c r="B923" s="71"/>
      <c r="S923" s="71"/>
    </row>
    <row r="924" spans="2:19" ht="15.75" customHeight="1">
      <c r="B924" s="71"/>
      <c r="S924" s="71"/>
    </row>
    <row r="925" spans="2:19" ht="15.75" customHeight="1">
      <c r="B925" s="71"/>
      <c r="S925" s="71"/>
    </row>
    <row r="926" spans="2:19" ht="15.75" customHeight="1">
      <c r="B926" s="71"/>
      <c r="S926" s="71"/>
    </row>
    <row r="927" spans="2:19" ht="15.75" customHeight="1">
      <c r="B927" s="71"/>
      <c r="S927" s="71"/>
    </row>
    <row r="928" spans="2:19" ht="15.75" customHeight="1">
      <c r="B928" s="71"/>
      <c r="S928" s="71"/>
    </row>
    <row r="929" spans="2:19" ht="15.75" customHeight="1">
      <c r="B929" s="71"/>
      <c r="S929" s="71"/>
    </row>
    <row r="930" spans="2:19" ht="15.75" customHeight="1">
      <c r="B930" s="71"/>
      <c r="S930" s="71"/>
    </row>
    <row r="931" spans="2:19" ht="15.75" customHeight="1">
      <c r="B931" s="71"/>
      <c r="S931" s="71"/>
    </row>
    <row r="932" spans="2:19" ht="15.75" customHeight="1">
      <c r="B932" s="71"/>
      <c r="S932" s="71"/>
    </row>
    <row r="933" spans="2:19" ht="15.75" customHeight="1">
      <c r="B933" s="71"/>
      <c r="S933" s="71"/>
    </row>
    <row r="934" spans="2:19" ht="15.75" customHeight="1">
      <c r="B934" s="71"/>
      <c r="S934" s="71"/>
    </row>
    <row r="935" spans="2:19" ht="15.75" customHeight="1">
      <c r="B935" s="71"/>
      <c r="S935" s="71"/>
    </row>
    <row r="936" spans="2:19" ht="15.75" customHeight="1">
      <c r="B936" s="71"/>
      <c r="S936" s="71"/>
    </row>
    <row r="937" spans="2:19" ht="15.75" customHeight="1">
      <c r="B937" s="71"/>
      <c r="S937" s="71"/>
    </row>
    <row r="938" spans="2:19" ht="15.75" customHeight="1">
      <c r="B938" s="71"/>
      <c r="S938" s="71"/>
    </row>
    <row r="939" spans="2:19" ht="15.75" customHeight="1">
      <c r="B939" s="71"/>
      <c r="S939" s="71"/>
    </row>
    <row r="940" spans="2:19" ht="15.75" customHeight="1">
      <c r="B940" s="71"/>
      <c r="S940" s="71"/>
    </row>
    <row r="941" spans="2:19" ht="15.75" customHeight="1">
      <c r="B941" s="71"/>
      <c r="S941" s="71"/>
    </row>
    <row r="942" spans="2:19" ht="15.75" customHeight="1">
      <c r="B942" s="71"/>
      <c r="S942" s="71"/>
    </row>
    <row r="943" spans="2:19" ht="15.75" customHeight="1">
      <c r="B943" s="71"/>
      <c r="S943" s="71"/>
    </row>
    <row r="944" spans="2:19" ht="15.75" customHeight="1">
      <c r="B944" s="71"/>
      <c r="S944" s="71"/>
    </row>
    <row r="945" spans="2:19" ht="15.75" customHeight="1">
      <c r="B945" s="71"/>
      <c r="S945" s="71"/>
    </row>
    <row r="946" spans="2:19" ht="15.75" customHeight="1">
      <c r="B946" s="71"/>
      <c r="S946" s="71"/>
    </row>
    <row r="947" spans="2:19" ht="15.75" customHeight="1">
      <c r="B947" s="71"/>
      <c r="S947" s="71"/>
    </row>
    <row r="948" spans="2:19" ht="15.75" customHeight="1">
      <c r="B948" s="71"/>
      <c r="S948" s="71"/>
    </row>
    <row r="949" spans="2:19" ht="15.75" customHeight="1">
      <c r="B949" s="71"/>
      <c r="S949" s="71"/>
    </row>
    <row r="950" spans="2:19" ht="15.75" customHeight="1">
      <c r="B950" s="71"/>
      <c r="S950" s="71"/>
    </row>
    <row r="951" spans="2:19" ht="15.75" customHeight="1">
      <c r="B951" s="71"/>
      <c r="S951" s="71"/>
    </row>
    <row r="952" spans="2:19" ht="15.75" customHeight="1">
      <c r="B952" s="71"/>
      <c r="S952" s="71"/>
    </row>
    <row r="953" spans="2:19" ht="15.75" customHeight="1">
      <c r="B953" s="71"/>
      <c r="S953" s="71"/>
    </row>
    <row r="954" spans="2:19" ht="15.75" customHeight="1">
      <c r="B954" s="71"/>
      <c r="S954" s="71"/>
    </row>
    <row r="955" spans="2:19" ht="15.75" customHeight="1">
      <c r="B955" s="71"/>
      <c r="S955" s="71"/>
    </row>
    <row r="956" spans="2:19" ht="15.75" customHeight="1">
      <c r="B956" s="71"/>
      <c r="S956" s="71"/>
    </row>
    <row r="957" spans="2:19" ht="15.75" customHeight="1">
      <c r="B957" s="71"/>
      <c r="S957" s="71"/>
    </row>
    <row r="958" spans="2:19" ht="15.75" customHeight="1">
      <c r="B958" s="71"/>
      <c r="S958" s="71"/>
    </row>
    <row r="959" spans="2:19" ht="15.75" customHeight="1">
      <c r="B959" s="71"/>
      <c r="S959" s="71"/>
    </row>
    <row r="960" spans="2:19" ht="15.75" customHeight="1">
      <c r="B960" s="71"/>
      <c r="S960" s="71"/>
    </row>
    <row r="961" spans="2:19" ht="15.75" customHeight="1">
      <c r="B961" s="71"/>
      <c r="S961" s="71"/>
    </row>
    <row r="962" spans="2:19" ht="15.75" customHeight="1">
      <c r="B962" s="71"/>
      <c r="S962" s="71"/>
    </row>
    <row r="963" spans="2:19" ht="15.75" customHeight="1">
      <c r="B963" s="71"/>
      <c r="S963" s="71"/>
    </row>
    <row r="964" spans="2:19" ht="15.75" customHeight="1">
      <c r="B964" s="71"/>
      <c r="S964" s="71"/>
    </row>
    <row r="965" spans="2:19" ht="15.75" customHeight="1">
      <c r="B965" s="71"/>
      <c r="S965" s="71"/>
    </row>
    <row r="966" spans="2:19" ht="15.75" customHeight="1">
      <c r="B966" s="71"/>
      <c r="S966" s="71"/>
    </row>
    <row r="967" spans="2:19" ht="15.75" customHeight="1">
      <c r="B967" s="71"/>
      <c r="S967" s="71"/>
    </row>
    <row r="968" spans="2:19" ht="15.75" customHeight="1">
      <c r="B968" s="71"/>
      <c r="S968" s="71"/>
    </row>
    <row r="969" spans="2:19" ht="15.75" customHeight="1">
      <c r="B969" s="71"/>
      <c r="S969" s="71"/>
    </row>
    <row r="970" spans="2:19" ht="15.75" customHeight="1">
      <c r="B970" s="71"/>
      <c r="S970" s="71"/>
    </row>
    <row r="971" spans="2:19" ht="15.75" customHeight="1">
      <c r="B971" s="71"/>
      <c r="S971" s="71"/>
    </row>
    <row r="972" spans="2:19" ht="15.75" customHeight="1">
      <c r="B972" s="71"/>
      <c r="S972" s="71"/>
    </row>
    <row r="973" spans="2:19" ht="15.75" customHeight="1">
      <c r="B973" s="71"/>
      <c r="S973" s="71"/>
    </row>
    <row r="974" spans="2:19" ht="15.75" customHeight="1">
      <c r="B974" s="71"/>
      <c r="S974" s="71"/>
    </row>
    <row r="975" spans="2:19" ht="15.75" customHeight="1">
      <c r="B975" s="71"/>
      <c r="S975" s="71"/>
    </row>
    <row r="976" spans="2:19" ht="15.75" customHeight="1">
      <c r="B976" s="71"/>
      <c r="S976" s="71"/>
    </row>
    <row r="977" spans="2:19" ht="15.75" customHeight="1">
      <c r="B977" s="71"/>
      <c r="S977" s="71"/>
    </row>
    <row r="978" spans="2:19" ht="15.75" customHeight="1">
      <c r="B978" s="71"/>
      <c r="S978" s="71"/>
    </row>
    <row r="979" spans="2:19" ht="15.75" customHeight="1">
      <c r="B979" s="71"/>
      <c r="S979" s="71"/>
    </row>
    <row r="980" spans="2:19" ht="15.75" customHeight="1">
      <c r="B980" s="71"/>
      <c r="S980" s="71"/>
    </row>
    <row r="981" spans="2:19" ht="15.75" customHeight="1">
      <c r="B981" s="71"/>
      <c r="S981" s="71"/>
    </row>
    <row r="982" spans="2:19" ht="15.75" customHeight="1">
      <c r="B982" s="71"/>
      <c r="S982" s="71"/>
    </row>
    <row r="983" spans="2:19" ht="15.75" customHeight="1">
      <c r="B983" s="71"/>
      <c r="S983" s="71"/>
    </row>
    <row r="984" spans="2:19" ht="15.75" customHeight="1">
      <c r="B984" s="71"/>
      <c r="S984" s="71"/>
    </row>
    <row r="985" spans="2:19" ht="15.75" customHeight="1">
      <c r="B985" s="71"/>
      <c r="S985" s="71"/>
    </row>
    <row r="986" spans="2:19" ht="15.75" customHeight="1">
      <c r="B986" s="71"/>
      <c r="S986" s="71"/>
    </row>
    <row r="987" spans="2:19" ht="15.75" customHeight="1">
      <c r="B987" s="71"/>
      <c r="S987" s="71"/>
    </row>
    <row r="988" spans="2:19" ht="15.75" customHeight="1">
      <c r="B988" s="71"/>
      <c r="S988" s="71"/>
    </row>
    <row r="989" spans="2:19" ht="15.75" customHeight="1">
      <c r="B989" s="71"/>
      <c r="S989" s="71"/>
    </row>
    <row r="990" spans="2:19" ht="15.75" customHeight="1">
      <c r="B990" s="71"/>
      <c r="S990" s="71"/>
    </row>
    <row r="991" spans="2:19" ht="15.75" customHeight="1">
      <c r="B991" s="71"/>
      <c r="S991" s="71"/>
    </row>
    <row r="992" spans="2:19" ht="15.75" customHeight="1">
      <c r="B992" s="71"/>
      <c r="S992" s="71"/>
    </row>
    <row r="993" spans="2:19" ht="15.75" customHeight="1">
      <c r="B993" s="71"/>
      <c r="S993" s="71"/>
    </row>
    <row r="994" spans="2:19" ht="15.75" customHeight="1">
      <c r="B994" s="71"/>
      <c r="S994" s="71"/>
    </row>
    <row r="995" spans="2:19" ht="15.75" customHeight="1">
      <c r="B995" s="71"/>
      <c r="S995" s="71"/>
    </row>
    <row r="996" spans="2:19" ht="15.75" customHeight="1">
      <c r="B996" s="71"/>
      <c r="S996" s="71"/>
    </row>
    <row r="997" spans="2:19" ht="15.75" customHeight="1">
      <c r="B997" s="71"/>
      <c r="S997" s="71"/>
    </row>
    <row r="998" spans="2:19" ht="15.75" customHeight="1">
      <c r="B998" s="71"/>
      <c r="S998" s="71"/>
    </row>
    <row r="999" spans="2:19" ht="15.75" customHeight="1">
      <c r="B999" s="71"/>
      <c r="S999" s="71"/>
    </row>
    <row r="1000" spans="2:19" ht="15.75" customHeight="1">
      <c r="B1000" s="71"/>
      <c r="S1000" s="71"/>
    </row>
  </sheetData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000"/>
  <sheetViews>
    <sheetView zoomScale="97" workbookViewId="0">
      <selection activeCell="N29" sqref="N29"/>
    </sheetView>
  </sheetViews>
  <sheetFormatPr defaultColWidth="14.42578125" defaultRowHeight="15" customHeight="1"/>
  <cols>
    <col min="1" max="1" width="5.5703125" customWidth="1"/>
    <col min="2" max="2" width="20.5703125" customWidth="1"/>
    <col min="3" max="3" width="12" customWidth="1"/>
    <col min="4" max="4" width="13.85546875" customWidth="1"/>
    <col min="5" max="5" width="13.140625" customWidth="1"/>
    <col min="6" max="6" width="13.28515625" customWidth="1"/>
    <col min="7" max="7" width="12.5703125" customWidth="1"/>
    <col min="8" max="8" width="11" customWidth="1"/>
    <col min="9" max="9" width="10" customWidth="1"/>
    <col min="10" max="11" width="10.5703125" customWidth="1"/>
    <col min="12" max="12" width="25.42578125" customWidth="1"/>
    <col min="13" max="13" width="12.28515625" customWidth="1"/>
    <col min="14" max="14" width="33.5703125" customWidth="1"/>
    <col min="15" max="15" width="42.42578125" customWidth="1"/>
    <col min="16" max="26" width="9.28515625" customWidth="1"/>
  </cols>
  <sheetData>
    <row r="1" spans="1:15">
      <c r="A1" s="54">
        <v>2021</v>
      </c>
      <c r="F1" s="132"/>
      <c r="M1" s="118"/>
    </row>
    <row r="2" spans="1:15">
      <c r="B2" s="133" t="s">
        <v>89</v>
      </c>
      <c r="C2" s="59" t="s">
        <v>120</v>
      </c>
      <c r="D2" s="59" t="s">
        <v>132</v>
      </c>
      <c r="E2" s="59" t="s">
        <v>133</v>
      </c>
      <c r="F2" s="134" t="s">
        <v>123</v>
      </c>
      <c r="G2" s="59" t="s">
        <v>134</v>
      </c>
      <c r="H2" s="59" t="s">
        <v>135</v>
      </c>
      <c r="I2" s="59" t="s">
        <v>92</v>
      </c>
      <c r="J2" s="59" t="s">
        <v>136</v>
      </c>
      <c r="K2" s="59" t="s">
        <v>48</v>
      </c>
      <c r="L2" s="135" t="s">
        <v>137</v>
      </c>
      <c r="M2" s="136" t="s">
        <v>138</v>
      </c>
      <c r="N2" s="137" t="s">
        <v>139</v>
      </c>
      <c r="O2" s="138" t="s">
        <v>140</v>
      </c>
    </row>
    <row r="3" spans="1:15">
      <c r="B3" s="124" t="s">
        <v>141</v>
      </c>
      <c r="C3" s="57">
        <v>0</v>
      </c>
      <c r="D3" s="57">
        <v>0</v>
      </c>
      <c r="E3" s="63">
        <f t="shared" ref="E3:E8" si="0">D3+C3</f>
        <v>0</v>
      </c>
      <c r="F3" s="117">
        <v>36526</v>
      </c>
      <c r="G3" s="139">
        <v>100</v>
      </c>
      <c r="H3" s="63">
        <f t="shared" ref="H3:H8" si="1">E3/G3</f>
        <v>0</v>
      </c>
      <c r="I3" s="57">
        <v>0</v>
      </c>
      <c r="J3" s="63">
        <f t="shared" ref="J3:J8" si="2">I3*12</f>
        <v>0</v>
      </c>
      <c r="K3" s="140" t="e">
        <f t="shared" ref="K3:K7" si="3">J3/E3</f>
        <v>#DIV/0!</v>
      </c>
      <c r="L3" s="61" t="s">
        <v>114</v>
      </c>
      <c r="M3" s="141">
        <v>666666666</v>
      </c>
      <c r="N3" s="142"/>
      <c r="O3" s="124"/>
    </row>
    <row r="4" spans="1:15">
      <c r="B4" s="124" t="s">
        <v>142</v>
      </c>
      <c r="C4" s="57">
        <v>0</v>
      </c>
      <c r="D4" s="57">
        <v>0</v>
      </c>
      <c r="E4" s="63">
        <f t="shared" si="0"/>
        <v>0</v>
      </c>
      <c r="F4" s="117">
        <v>36526</v>
      </c>
      <c r="G4" s="139">
        <v>100</v>
      </c>
      <c r="H4" s="63">
        <f t="shared" si="1"/>
        <v>0</v>
      </c>
      <c r="I4" s="57">
        <v>0</v>
      </c>
      <c r="J4" s="63">
        <f t="shared" si="2"/>
        <v>0</v>
      </c>
      <c r="K4" s="140" t="e">
        <f t="shared" si="3"/>
        <v>#DIV/0!</v>
      </c>
      <c r="L4" s="124" t="s">
        <v>114</v>
      </c>
      <c r="M4" s="141">
        <v>666666666</v>
      </c>
      <c r="N4" s="143"/>
      <c r="O4" s="124"/>
    </row>
    <row r="5" spans="1:15">
      <c r="B5" s="124" t="s">
        <v>143</v>
      </c>
      <c r="C5" s="57">
        <v>0</v>
      </c>
      <c r="D5" s="57">
        <v>0</v>
      </c>
      <c r="E5" s="63">
        <f t="shared" si="0"/>
        <v>0</v>
      </c>
      <c r="F5" s="117">
        <v>36526</v>
      </c>
      <c r="G5" s="139">
        <v>100</v>
      </c>
      <c r="H5" s="63">
        <f t="shared" si="1"/>
        <v>0</v>
      </c>
      <c r="I5" s="57">
        <v>0</v>
      </c>
      <c r="J5" s="63">
        <f t="shared" si="2"/>
        <v>0</v>
      </c>
      <c r="K5" s="140" t="e">
        <f t="shared" si="3"/>
        <v>#DIV/0!</v>
      </c>
      <c r="L5" s="124" t="s">
        <v>114</v>
      </c>
      <c r="M5" s="141">
        <v>666666666</v>
      </c>
      <c r="N5" s="143"/>
      <c r="O5" s="124"/>
    </row>
    <row r="6" spans="1:15">
      <c r="B6" s="124" t="s">
        <v>144</v>
      </c>
      <c r="C6" s="57">
        <v>0</v>
      </c>
      <c r="D6" s="57">
        <v>0</v>
      </c>
      <c r="E6" s="63">
        <f t="shared" si="0"/>
        <v>0</v>
      </c>
      <c r="F6" s="117">
        <v>36526</v>
      </c>
      <c r="G6" s="139">
        <v>100</v>
      </c>
      <c r="H6" s="63">
        <f t="shared" si="1"/>
        <v>0</v>
      </c>
      <c r="I6" s="57">
        <v>0</v>
      </c>
      <c r="J6" s="63">
        <f t="shared" si="2"/>
        <v>0</v>
      </c>
      <c r="K6" s="140" t="e">
        <f t="shared" si="3"/>
        <v>#DIV/0!</v>
      </c>
      <c r="L6" s="124" t="s">
        <v>114</v>
      </c>
      <c r="M6" s="141">
        <v>666666666</v>
      </c>
      <c r="N6" s="124"/>
      <c r="O6" s="124"/>
    </row>
    <row r="7" spans="1:15">
      <c r="B7" s="124" t="s">
        <v>145</v>
      </c>
      <c r="C7" s="57">
        <v>0</v>
      </c>
      <c r="D7" s="57">
        <v>0</v>
      </c>
      <c r="E7" s="63">
        <f t="shared" si="0"/>
        <v>0</v>
      </c>
      <c r="F7" s="117">
        <v>36526</v>
      </c>
      <c r="G7" s="139">
        <v>100</v>
      </c>
      <c r="H7" s="63">
        <f t="shared" si="1"/>
        <v>0</v>
      </c>
      <c r="I7" s="57">
        <v>0</v>
      </c>
      <c r="J7" s="63">
        <f t="shared" si="2"/>
        <v>0</v>
      </c>
      <c r="K7" s="140" t="e">
        <f t="shared" si="3"/>
        <v>#DIV/0!</v>
      </c>
      <c r="L7" s="124" t="s">
        <v>114</v>
      </c>
      <c r="M7" s="141">
        <v>666666666</v>
      </c>
      <c r="N7" s="143"/>
      <c r="O7" s="124"/>
    </row>
    <row r="8" spans="1:15">
      <c r="B8" s="124" t="s">
        <v>146</v>
      </c>
      <c r="C8" s="57">
        <v>0</v>
      </c>
      <c r="D8" s="57">
        <v>0</v>
      </c>
      <c r="E8" s="63">
        <f t="shared" si="0"/>
        <v>0</v>
      </c>
      <c r="F8" s="117">
        <v>36526</v>
      </c>
      <c r="G8" s="139">
        <v>100</v>
      </c>
      <c r="H8" s="63">
        <f t="shared" si="1"/>
        <v>0</v>
      </c>
      <c r="I8" s="57">
        <v>0</v>
      </c>
      <c r="J8" s="63">
        <f t="shared" si="2"/>
        <v>0</v>
      </c>
      <c r="K8" s="140"/>
      <c r="L8" s="124" t="s">
        <v>114</v>
      </c>
      <c r="M8" s="141">
        <v>666666666</v>
      </c>
      <c r="N8" s="143"/>
      <c r="O8" s="124"/>
    </row>
    <row r="9" spans="1:15">
      <c r="B9" s="144" t="s">
        <v>109</v>
      </c>
      <c r="C9" s="145">
        <f t="shared" ref="C9:E9" si="4">SUM(C3:C8)</f>
        <v>0</v>
      </c>
      <c r="D9" s="145">
        <f t="shared" si="4"/>
        <v>0</v>
      </c>
      <c r="E9" s="146">
        <f t="shared" si="4"/>
        <v>0</v>
      </c>
      <c r="F9" s="147"/>
      <c r="I9" s="64">
        <f>SUM(I3:I8)</f>
        <v>0</v>
      </c>
      <c r="J9" s="146">
        <f>SUM(J3:J7)</f>
        <v>0</v>
      </c>
      <c r="K9" s="148" t="e">
        <f>J9/E9</f>
        <v>#DIV/0!</v>
      </c>
      <c r="M9" s="118"/>
    </row>
    <row r="10" spans="1:15">
      <c r="B10" s="133" t="s">
        <v>147</v>
      </c>
      <c r="C10" s="59" t="s">
        <v>148</v>
      </c>
      <c r="D10" s="59" t="s">
        <v>149</v>
      </c>
      <c r="E10" s="59" t="s">
        <v>133</v>
      </c>
      <c r="F10" s="134" t="s">
        <v>123</v>
      </c>
      <c r="G10" s="59" t="s">
        <v>150</v>
      </c>
      <c r="H10" s="135" t="s">
        <v>151</v>
      </c>
      <c r="I10" s="59" t="s">
        <v>152</v>
      </c>
      <c r="J10" s="59" t="s">
        <v>112</v>
      </c>
      <c r="K10" s="59" t="s">
        <v>153</v>
      </c>
      <c r="L10" s="59" t="s">
        <v>154</v>
      </c>
      <c r="M10" s="59" t="s">
        <v>48</v>
      </c>
      <c r="N10" s="59" t="s">
        <v>155</v>
      </c>
    </row>
    <row r="11" spans="1:15">
      <c r="B11" s="149" t="s">
        <v>156</v>
      </c>
      <c r="C11" s="124">
        <v>0</v>
      </c>
      <c r="D11" s="150">
        <v>0</v>
      </c>
      <c r="E11" s="63">
        <f t="shared" ref="E11:E14" si="5">D11*C11</f>
        <v>0</v>
      </c>
      <c r="F11" s="117">
        <v>36526</v>
      </c>
      <c r="G11" s="147"/>
      <c r="H11" s="57">
        <v>0</v>
      </c>
      <c r="I11" s="63">
        <f t="shared" ref="I11:I14" si="6">H11*C11</f>
        <v>0</v>
      </c>
      <c r="J11" s="63">
        <f t="shared" ref="J11:J15" si="7">I11-E11</f>
        <v>0</v>
      </c>
      <c r="K11" s="151">
        <v>0</v>
      </c>
      <c r="L11" s="151">
        <f t="shared" ref="L11:L14" si="8">K11*C11</f>
        <v>0</v>
      </c>
      <c r="M11" s="140" t="e">
        <f t="shared" ref="M11:M14" si="9">(K11*C11)/E11</f>
        <v>#DIV/0!</v>
      </c>
      <c r="N11" s="140" t="e">
        <f t="shared" ref="N11:N14" si="10">E11/$E$15</f>
        <v>#DIV/0!</v>
      </c>
    </row>
    <row r="12" spans="1:15">
      <c r="B12" s="149" t="s">
        <v>157</v>
      </c>
      <c r="C12" s="124">
        <v>0</v>
      </c>
      <c r="D12" s="150">
        <v>0</v>
      </c>
      <c r="E12" s="63">
        <f t="shared" si="5"/>
        <v>0</v>
      </c>
      <c r="F12" s="117">
        <v>36526</v>
      </c>
      <c r="G12" s="147"/>
      <c r="H12" s="57">
        <v>0</v>
      </c>
      <c r="I12" s="63">
        <f t="shared" si="6"/>
        <v>0</v>
      </c>
      <c r="J12" s="63">
        <f t="shared" si="7"/>
        <v>0</v>
      </c>
      <c r="K12" s="151">
        <v>0</v>
      </c>
      <c r="L12" s="151">
        <f t="shared" si="8"/>
        <v>0</v>
      </c>
      <c r="M12" s="140" t="e">
        <f t="shared" si="9"/>
        <v>#DIV/0!</v>
      </c>
      <c r="N12" s="140" t="e">
        <f t="shared" si="10"/>
        <v>#DIV/0!</v>
      </c>
    </row>
    <row r="13" spans="1:15">
      <c r="B13" s="149" t="s">
        <v>158</v>
      </c>
      <c r="C13" s="124">
        <v>0</v>
      </c>
      <c r="D13" s="150">
        <v>0</v>
      </c>
      <c r="E13" s="63">
        <f t="shared" si="5"/>
        <v>0</v>
      </c>
      <c r="F13" s="117">
        <v>36526</v>
      </c>
      <c r="G13" s="147"/>
      <c r="H13" s="57">
        <v>0</v>
      </c>
      <c r="I13" s="63">
        <f t="shared" si="6"/>
        <v>0</v>
      </c>
      <c r="J13" s="63">
        <f t="shared" si="7"/>
        <v>0</v>
      </c>
      <c r="K13" s="151">
        <v>0</v>
      </c>
      <c r="L13" s="151">
        <f t="shared" si="8"/>
        <v>0</v>
      </c>
      <c r="M13" s="140" t="e">
        <f t="shared" si="9"/>
        <v>#DIV/0!</v>
      </c>
      <c r="N13" s="140" t="e">
        <f t="shared" si="10"/>
        <v>#DIV/0!</v>
      </c>
    </row>
    <row r="14" spans="1:15">
      <c r="B14" s="149" t="s">
        <v>159</v>
      </c>
      <c r="C14" s="124">
        <v>0</v>
      </c>
      <c r="D14" s="150">
        <v>0</v>
      </c>
      <c r="E14" s="63">
        <f t="shared" si="5"/>
        <v>0</v>
      </c>
      <c r="F14" s="117">
        <v>36526</v>
      </c>
      <c r="G14" s="147"/>
      <c r="H14" s="57">
        <v>0</v>
      </c>
      <c r="I14" s="63">
        <f t="shared" si="6"/>
        <v>0</v>
      </c>
      <c r="J14" s="63">
        <f t="shared" si="7"/>
        <v>0</v>
      </c>
      <c r="K14" s="151">
        <v>0</v>
      </c>
      <c r="L14" s="151">
        <f t="shared" si="8"/>
        <v>0</v>
      </c>
      <c r="M14" s="140" t="e">
        <f t="shared" si="9"/>
        <v>#DIV/0!</v>
      </c>
      <c r="N14" s="140" t="e">
        <f t="shared" si="10"/>
        <v>#DIV/0!</v>
      </c>
    </row>
    <row r="15" spans="1:15">
      <c r="B15" s="152" t="s">
        <v>109</v>
      </c>
      <c r="C15" s="124"/>
      <c r="D15" s="124"/>
      <c r="E15" s="153">
        <f>SUM(E11:E14)</f>
        <v>0</v>
      </c>
      <c r="F15" s="124"/>
      <c r="G15" s="124"/>
      <c r="H15" s="124"/>
      <c r="I15" s="153">
        <f>SUM(I11:I14)</f>
        <v>0</v>
      </c>
      <c r="J15" s="153">
        <f t="shared" si="7"/>
        <v>0</v>
      </c>
      <c r="K15" s="124"/>
      <c r="L15" s="154">
        <f>SUM(L11:L14)</f>
        <v>0</v>
      </c>
      <c r="M15" s="148" t="e">
        <f>AVERAGE(M11:M14)</f>
        <v>#DIV/0!</v>
      </c>
      <c r="N15" s="155" t="e">
        <f>SUM(N11:N14)</f>
        <v>#DIV/0!</v>
      </c>
    </row>
    <row r="16" spans="1:15">
      <c r="M16" s="118"/>
    </row>
    <row r="17" spans="2:13">
      <c r="B17" s="156" t="s">
        <v>160</v>
      </c>
      <c r="C17" s="74" t="s">
        <v>120</v>
      </c>
      <c r="D17" s="74" t="s">
        <v>161</v>
      </c>
      <c r="E17" s="74" t="s">
        <v>162</v>
      </c>
      <c r="F17" s="74" t="s">
        <v>163</v>
      </c>
      <c r="G17" s="74" t="s">
        <v>164</v>
      </c>
      <c r="H17" s="74" t="s">
        <v>165</v>
      </c>
      <c r="M17" s="118"/>
    </row>
    <row r="18" spans="2:13">
      <c r="B18" s="157" t="s">
        <v>166</v>
      </c>
      <c r="C18" s="57">
        <v>0</v>
      </c>
      <c r="D18" s="158">
        <v>0</v>
      </c>
      <c r="E18" s="147">
        <v>40220</v>
      </c>
      <c r="F18" s="147">
        <v>43872</v>
      </c>
      <c r="G18" s="116" t="s">
        <v>167</v>
      </c>
      <c r="H18" s="57">
        <v>0</v>
      </c>
      <c r="M18" s="118"/>
    </row>
    <row r="19" spans="2:13">
      <c r="B19" s="159" t="s">
        <v>168</v>
      </c>
      <c r="C19" s="74" t="s">
        <v>120</v>
      </c>
      <c r="D19" s="74" t="s">
        <v>161</v>
      </c>
      <c r="E19" s="74" t="s">
        <v>162</v>
      </c>
      <c r="F19" s="74" t="s">
        <v>163</v>
      </c>
      <c r="G19" s="74" t="s">
        <v>164</v>
      </c>
      <c r="H19" s="74" t="s">
        <v>165</v>
      </c>
      <c r="M19" s="118"/>
    </row>
    <row r="20" spans="2:13">
      <c r="B20" s="124" t="s">
        <v>166</v>
      </c>
      <c r="C20" s="57">
        <v>0</v>
      </c>
      <c r="D20" s="158">
        <v>0</v>
      </c>
      <c r="E20" s="147">
        <v>40220</v>
      </c>
      <c r="F20" s="147">
        <v>43872</v>
      </c>
      <c r="G20" s="116" t="s">
        <v>169</v>
      </c>
      <c r="H20" s="57">
        <v>0</v>
      </c>
      <c r="M20" s="118"/>
    </row>
    <row r="21" spans="2:13" ht="15.75" customHeight="1">
      <c r="M21" s="118"/>
    </row>
    <row r="22" spans="2:13" ht="15.75" customHeight="1">
      <c r="B22" s="160" t="s">
        <v>170</v>
      </c>
      <c r="C22" s="161"/>
      <c r="D22" s="162"/>
      <c r="M22" s="118"/>
    </row>
    <row r="23" spans="2:13" ht="15.75" customHeight="1">
      <c r="B23" s="144" t="s">
        <v>171</v>
      </c>
      <c r="C23" s="114" t="s">
        <v>119</v>
      </c>
      <c r="D23" s="114" t="s">
        <v>120</v>
      </c>
      <c r="M23" s="118"/>
    </row>
    <row r="24" spans="2:13" ht="15.75" customHeight="1">
      <c r="B24" s="124" t="s">
        <v>141</v>
      </c>
      <c r="C24" s="117">
        <v>36526</v>
      </c>
      <c r="D24" s="57">
        <v>0</v>
      </c>
      <c r="M24" s="118"/>
    </row>
    <row r="25" spans="2:13" ht="15.75" customHeight="1">
      <c r="B25" s="124" t="s">
        <v>142</v>
      </c>
      <c r="C25" s="117">
        <v>36526</v>
      </c>
      <c r="D25" s="57">
        <v>0</v>
      </c>
      <c r="M25" s="118"/>
    </row>
    <row r="26" spans="2:13" ht="15.75" customHeight="1">
      <c r="B26" s="124" t="s">
        <v>143</v>
      </c>
      <c r="C26" s="117">
        <v>36526</v>
      </c>
      <c r="D26" s="57">
        <v>0</v>
      </c>
      <c r="M26" s="118"/>
    </row>
    <row r="27" spans="2:13" ht="15.75" customHeight="1">
      <c r="B27" s="124" t="s">
        <v>144</v>
      </c>
      <c r="C27" s="117">
        <v>36526</v>
      </c>
      <c r="D27" s="57">
        <v>0</v>
      </c>
      <c r="M27" s="118"/>
    </row>
    <row r="28" spans="2:13" ht="15.75" customHeight="1">
      <c r="B28" s="124" t="s">
        <v>145</v>
      </c>
      <c r="C28" s="117">
        <v>36526</v>
      </c>
      <c r="D28" s="57">
        <v>0</v>
      </c>
      <c r="M28" s="118"/>
    </row>
    <row r="29" spans="2:13" ht="15.75" customHeight="1">
      <c r="M29" s="118"/>
    </row>
    <row r="30" spans="2:13" ht="15.75" customHeight="1">
      <c r="B30" s="163" t="s">
        <v>172</v>
      </c>
      <c r="C30" s="164"/>
      <c r="D30" s="165"/>
      <c r="M30" s="118"/>
    </row>
    <row r="31" spans="2:13" ht="15.75" customHeight="1">
      <c r="B31" s="144" t="s">
        <v>173</v>
      </c>
      <c r="C31" s="114" t="s">
        <v>119</v>
      </c>
      <c r="D31" s="114" t="s">
        <v>120</v>
      </c>
      <c r="M31" s="118"/>
    </row>
    <row r="32" spans="2:13" ht="15.75" customHeight="1">
      <c r="B32" s="124" t="s">
        <v>174</v>
      </c>
      <c r="C32" s="117">
        <v>36526</v>
      </c>
      <c r="D32" s="57">
        <v>0</v>
      </c>
      <c r="M32" s="118"/>
    </row>
    <row r="33" spans="13:13" ht="15.75" customHeight="1">
      <c r="M33" s="118"/>
    </row>
    <row r="34" spans="13:13" ht="15.75" customHeight="1">
      <c r="M34" s="118"/>
    </row>
    <row r="35" spans="13:13" ht="15.75" customHeight="1">
      <c r="M35" s="118"/>
    </row>
    <row r="36" spans="13:13" ht="15.75" customHeight="1">
      <c r="M36" s="118"/>
    </row>
    <row r="37" spans="13:13" ht="15.75" customHeight="1">
      <c r="M37" s="118"/>
    </row>
    <row r="38" spans="13:13" ht="15.75" customHeight="1">
      <c r="M38" s="118"/>
    </row>
    <row r="39" spans="13:13" ht="15.75" customHeight="1">
      <c r="M39" s="118"/>
    </row>
    <row r="40" spans="13:13" ht="15.75" customHeight="1">
      <c r="M40" s="118"/>
    </row>
    <row r="41" spans="13:13" ht="15.75" customHeight="1">
      <c r="M41" s="118"/>
    </row>
    <row r="42" spans="13:13" ht="15.75" customHeight="1">
      <c r="M42" s="118"/>
    </row>
    <row r="43" spans="13:13" ht="15.75" customHeight="1">
      <c r="M43" s="118"/>
    </row>
    <row r="44" spans="13:13" ht="15.75" customHeight="1">
      <c r="M44" s="118"/>
    </row>
    <row r="45" spans="13:13" ht="15.75" customHeight="1">
      <c r="M45" s="118"/>
    </row>
    <row r="46" spans="13:13" ht="15.75" customHeight="1">
      <c r="M46" s="118"/>
    </row>
    <row r="47" spans="13:13" ht="15.75" customHeight="1">
      <c r="M47" s="118"/>
    </row>
    <row r="48" spans="13:13" ht="15.75" customHeight="1">
      <c r="M48" s="118"/>
    </row>
    <row r="49" spans="13:13" ht="15.75" customHeight="1">
      <c r="M49" s="118"/>
    </row>
    <row r="50" spans="13:13" ht="15.75" customHeight="1">
      <c r="M50" s="118"/>
    </row>
    <row r="51" spans="13:13" ht="15.75" customHeight="1">
      <c r="M51" s="118"/>
    </row>
    <row r="52" spans="13:13" ht="15.75" customHeight="1">
      <c r="M52" s="118"/>
    </row>
    <row r="53" spans="13:13" ht="15.75" customHeight="1">
      <c r="M53" s="118"/>
    </row>
    <row r="54" spans="13:13" ht="15.75" customHeight="1">
      <c r="M54" s="118"/>
    </row>
    <row r="55" spans="13:13" ht="15.75" customHeight="1">
      <c r="M55" s="118"/>
    </row>
    <row r="56" spans="13:13" ht="15.75" customHeight="1">
      <c r="M56" s="118"/>
    </row>
    <row r="57" spans="13:13" ht="15.75" customHeight="1">
      <c r="M57" s="118"/>
    </row>
    <row r="58" spans="13:13" ht="15.75" customHeight="1">
      <c r="M58" s="118"/>
    </row>
    <row r="59" spans="13:13" ht="15.75" customHeight="1">
      <c r="M59" s="118"/>
    </row>
    <row r="60" spans="13:13" ht="15.75" customHeight="1">
      <c r="M60" s="118"/>
    </row>
    <row r="61" spans="13:13" ht="15.75" customHeight="1">
      <c r="M61" s="118"/>
    </row>
    <row r="62" spans="13:13" ht="15.75" customHeight="1">
      <c r="M62" s="118"/>
    </row>
    <row r="63" spans="13:13" ht="15.75" customHeight="1">
      <c r="M63" s="118"/>
    </row>
    <row r="64" spans="13:13" ht="15.75" customHeight="1">
      <c r="M64" s="118"/>
    </row>
    <row r="65" spans="13:13" ht="15.75" customHeight="1">
      <c r="M65" s="118"/>
    </row>
    <row r="66" spans="13:13" ht="15.75" customHeight="1">
      <c r="M66" s="118"/>
    </row>
    <row r="67" spans="13:13" ht="15.75" customHeight="1">
      <c r="M67" s="118"/>
    </row>
    <row r="68" spans="13:13" ht="15.75" customHeight="1">
      <c r="M68" s="118"/>
    </row>
    <row r="69" spans="13:13" ht="15.75" customHeight="1">
      <c r="M69" s="118"/>
    </row>
    <row r="70" spans="13:13" ht="15.75" customHeight="1">
      <c r="M70" s="118"/>
    </row>
    <row r="71" spans="13:13" ht="15.75" customHeight="1">
      <c r="M71" s="118"/>
    </row>
    <row r="72" spans="13:13" ht="15.75" customHeight="1">
      <c r="M72" s="118"/>
    </row>
    <row r="73" spans="13:13" ht="15.75" customHeight="1">
      <c r="M73" s="118"/>
    </row>
    <row r="74" spans="13:13" ht="15.75" customHeight="1">
      <c r="M74" s="118"/>
    </row>
    <row r="75" spans="13:13" ht="15.75" customHeight="1">
      <c r="M75" s="118"/>
    </row>
    <row r="76" spans="13:13" ht="15.75" customHeight="1">
      <c r="M76" s="118"/>
    </row>
    <row r="77" spans="13:13" ht="15.75" customHeight="1">
      <c r="M77" s="118"/>
    </row>
    <row r="78" spans="13:13" ht="15.75" customHeight="1">
      <c r="M78" s="118"/>
    </row>
    <row r="79" spans="13:13" ht="15.75" customHeight="1">
      <c r="M79" s="118"/>
    </row>
    <row r="80" spans="13:13" ht="15.75" customHeight="1">
      <c r="M80" s="118"/>
    </row>
    <row r="81" spans="13:13" ht="15.75" customHeight="1">
      <c r="M81" s="118"/>
    </row>
    <row r="82" spans="13:13" ht="15.75" customHeight="1">
      <c r="M82" s="118"/>
    </row>
    <row r="83" spans="13:13" ht="15.75" customHeight="1">
      <c r="M83" s="118"/>
    </row>
    <row r="84" spans="13:13" ht="15.75" customHeight="1">
      <c r="M84" s="118"/>
    </row>
    <row r="85" spans="13:13" ht="15.75" customHeight="1">
      <c r="M85" s="118"/>
    </row>
    <row r="86" spans="13:13" ht="15.75" customHeight="1">
      <c r="M86" s="118"/>
    </row>
    <row r="87" spans="13:13" ht="15.75" customHeight="1">
      <c r="M87" s="118"/>
    </row>
    <row r="88" spans="13:13" ht="15.75" customHeight="1">
      <c r="M88" s="118"/>
    </row>
    <row r="89" spans="13:13" ht="15.75" customHeight="1">
      <c r="M89" s="118"/>
    </row>
    <row r="90" spans="13:13" ht="15.75" customHeight="1">
      <c r="M90" s="118"/>
    </row>
    <row r="91" spans="13:13" ht="15.75" customHeight="1">
      <c r="M91" s="118"/>
    </row>
    <row r="92" spans="13:13" ht="15.75" customHeight="1">
      <c r="M92" s="118"/>
    </row>
    <row r="93" spans="13:13" ht="15.75" customHeight="1">
      <c r="M93" s="118"/>
    </row>
    <row r="94" spans="13:13" ht="15.75" customHeight="1">
      <c r="M94" s="118"/>
    </row>
    <row r="95" spans="13:13" ht="15.75" customHeight="1">
      <c r="M95" s="118"/>
    </row>
    <row r="96" spans="13:13" ht="15.75" customHeight="1">
      <c r="M96" s="118"/>
    </row>
    <row r="97" spans="13:13" ht="15.75" customHeight="1">
      <c r="M97" s="118"/>
    </row>
    <row r="98" spans="13:13" ht="15.75" customHeight="1">
      <c r="M98" s="118"/>
    </row>
    <row r="99" spans="13:13" ht="15.75" customHeight="1">
      <c r="M99" s="118"/>
    </row>
    <row r="100" spans="13:13" ht="15.75" customHeight="1">
      <c r="M100" s="118"/>
    </row>
    <row r="101" spans="13:13" ht="15.75" customHeight="1">
      <c r="M101" s="118"/>
    </row>
    <row r="102" spans="13:13" ht="15.75" customHeight="1">
      <c r="M102" s="118"/>
    </row>
    <row r="103" spans="13:13" ht="15.75" customHeight="1">
      <c r="M103" s="118"/>
    </row>
    <row r="104" spans="13:13" ht="15.75" customHeight="1">
      <c r="M104" s="118"/>
    </row>
    <row r="105" spans="13:13" ht="15.75" customHeight="1">
      <c r="M105" s="118"/>
    </row>
    <row r="106" spans="13:13" ht="15.75" customHeight="1">
      <c r="M106" s="118"/>
    </row>
    <row r="107" spans="13:13" ht="15.75" customHeight="1">
      <c r="M107" s="118"/>
    </row>
    <row r="108" spans="13:13" ht="15.75" customHeight="1">
      <c r="M108" s="118"/>
    </row>
    <row r="109" spans="13:13" ht="15.75" customHeight="1">
      <c r="M109" s="118"/>
    </row>
    <row r="110" spans="13:13" ht="15.75" customHeight="1">
      <c r="M110" s="118"/>
    </row>
    <row r="111" spans="13:13" ht="15.75" customHeight="1">
      <c r="M111" s="118"/>
    </row>
    <row r="112" spans="13:13" ht="15.75" customHeight="1">
      <c r="M112" s="118"/>
    </row>
    <row r="113" spans="13:13" ht="15.75" customHeight="1">
      <c r="M113" s="118"/>
    </row>
    <row r="114" spans="13:13" ht="15.75" customHeight="1">
      <c r="M114" s="118"/>
    </row>
    <row r="115" spans="13:13" ht="15.75" customHeight="1">
      <c r="M115" s="118"/>
    </row>
    <row r="116" spans="13:13" ht="15.75" customHeight="1">
      <c r="M116" s="118"/>
    </row>
    <row r="117" spans="13:13" ht="15.75" customHeight="1">
      <c r="M117" s="118"/>
    </row>
    <row r="118" spans="13:13" ht="15.75" customHeight="1">
      <c r="M118" s="118"/>
    </row>
    <row r="119" spans="13:13" ht="15.75" customHeight="1">
      <c r="M119" s="118"/>
    </row>
    <row r="120" spans="13:13" ht="15.75" customHeight="1">
      <c r="M120" s="118"/>
    </row>
    <row r="121" spans="13:13" ht="15.75" customHeight="1">
      <c r="M121" s="118"/>
    </row>
    <row r="122" spans="13:13" ht="15.75" customHeight="1">
      <c r="M122" s="118"/>
    </row>
    <row r="123" spans="13:13" ht="15.75" customHeight="1">
      <c r="M123" s="118"/>
    </row>
    <row r="124" spans="13:13" ht="15.75" customHeight="1">
      <c r="M124" s="118"/>
    </row>
    <row r="125" spans="13:13" ht="15.75" customHeight="1">
      <c r="M125" s="118"/>
    </row>
    <row r="126" spans="13:13" ht="15.75" customHeight="1">
      <c r="M126" s="118"/>
    </row>
    <row r="127" spans="13:13" ht="15.75" customHeight="1">
      <c r="M127" s="118"/>
    </row>
    <row r="128" spans="13:13" ht="15.75" customHeight="1">
      <c r="M128" s="118"/>
    </row>
    <row r="129" spans="13:13" ht="15.75" customHeight="1">
      <c r="M129" s="118"/>
    </row>
    <row r="130" spans="13:13" ht="15.75" customHeight="1">
      <c r="M130" s="118"/>
    </row>
    <row r="131" spans="13:13" ht="15.75" customHeight="1">
      <c r="M131" s="118"/>
    </row>
    <row r="132" spans="13:13" ht="15.75" customHeight="1">
      <c r="M132" s="118"/>
    </row>
    <row r="133" spans="13:13" ht="15.75" customHeight="1">
      <c r="M133" s="118"/>
    </row>
    <row r="134" spans="13:13" ht="15.75" customHeight="1">
      <c r="M134" s="118"/>
    </row>
    <row r="135" spans="13:13" ht="15.75" customHeight="1">
      <c r="M135" s="118"/>
    </row>
    <row r="136" spans="13:13" ht="15.75" customHeight="1">
      <c r="M136" s="118"/>
    </row>
    <row r="137" spans="13:13" ht="15.75" customHeight="1">
      <c r="M137" s="118"/>
    </row>
    <row r="138" spans="13:13" ht="15.75" customHeight="1">
      <c r="M138" s="118"/>
    </row>
    <row r="139" spans="13:13" ht="15.75" customHeight="1">
      <c r="M139" s="118"/>
    </row>
    <row r="140" spans="13:13" ht="15.75" customHeight="1">
      <c r="M140" s="118"/>
    </row>
    <row r="141" spans="13:13" ht="15.75" customHeight="1">
      <c r="M141" s="118"/>
    </row>
    <row r="142" spans="13:13" ht="15.75" customHeight="1">
      <c r="M142" s="118"/>
    </row>
    <row r="143" spans="13:13" ht="15.75" customHeight="1">
      <c r="M143" s="118"/>
    </row>
    <row r="144" spans="13:13" ht="15.75" customHeight="1">
      <c r="M144" s="118"/>
    </row>
    <row r="145" spans="13:13" ht="15.75" customHeight="1">
      <c r="M145" s="118"/>
    </row>
    <row r="146" spans="13:13" ht="15.75" customHeight="1">
      <c r="M146" s="118"/>
    </row>
    <row r="147" spans="13:13" ht="15.75" customHeight="1">
      <c r="M147" s="118"/>
    </row>
    <row r="148" spans="13:13" ht="15.75" customHeight="1">
      <c r="M148" s="118"/>
    </row>
    <row r="149" spans="13:13" ht="15.75" customHeight="1">
      <c r="M149" s="118"/>
    </row>
    <row r="150" spans="13:13" ht="15.75" customHeight="1">
      <c r="M150" s="118"/>
    </row>
    <row r="151" spans="13:13" ht="15.75" customHeight="1">
      <c r="M151" s="118"/>
    </row>
    <row r="152" spans="13:13" ht="15.75" customHeight="1">
      <c r="M152" s="118"/>
    </row>
    <row r="153" spans="13:13" ht="15.75" customHeight="1">
      <c r="M153" s="118"/>
    </row>
    <row r="154" spans="13:13" ht="15.75" customHeight="1">
      <c r="M154" s="118"/>
    </row>
    <row r="155" spans="13:13" ht="15.75" customHeight="1">
      <c r="M155" s="118"/>
    </row>
    <row r="156" spans="13:13" ht="15.75" customHeight="1">
      <c r="M156" s="118"/>
    </row>
    <row r="157" spans="13:13" ht="15.75" customHeight="1">
      <c r="M157" s="118"/>
    </row>
    <row r="158" spans="13:13" ht="15.75" customHeight="1">
      <c r="M158" s="118"/>
    </row>
    <row r="159" spans="13:13" ht="15.75" customHeight="1">
      <c r="M159" s="118"/>
    </row>
    <row r="160" spans="13:13" ht="15.75" customHeight="1">
      <c r="M160" s="118"/>
    </row>
    <row r="161" spans="13:13" ht="15.75" customHeight="1">
      <c r="M161" s="118"/>
    </row>
    <row r="162" spans="13:13" ht="15.75" customHeight="1">
      <c r="M162" s="118"/>
    </row>
    <row r="163" spans="13:13" ht="15.75" customHeight="1">
      <c r="M163" s="118"/>
    </row>
    <row r="164" spans="13:13" ht="15.75" customHeight="1">
      <c r="M164" s="118"/>
    </row>
    <row r="165" spans="13:13" ht="15.75" customHeight="1">
      <c r="M165" s="118"/>
    </row>
    <row r="166" spans="13:13" ht="15.75" customHeight="1">
      <c r="M166" s="118"/>
    </row>
    <row r="167" spans="13:13" ht="15.75" customHeight="1">
      <c r="M167" s="118"/>
    </row>
    <row r="168" spans="13:13" ht="15.75" customHeight="1">
      <c r="M168" s="118"/>
    </row>
    <row r="169" spans="13:13" ht="15.75" customHeight="1">
      <c r="M169" s="118"/>
    </row>
    <row r="170" spans="13:13" ht="15.75" customHeight="1">
      <c r="M170" s="118"/>
    </row>
    <row r="171" spans="13:13" ht="15.75" customHeight="1">
      <c r="M171" s="118"/>
    </row>
    <row r="172" spans="13:13" ht="15.75" customHeight="1">
      <c r="M172" s="118"/>
    </row>
    <row r="173" spans="13:13" ht="15.75" customHeight="1">
      <c r="M173" s="118"/>
    </row>
    <row r="174" spans="13:13" ht="15.75" customHeight="1">
      <c r="M174" s="118"/>
    </row>
    <row r="175" spans="13:13" ht="15.75" customHeight="1">
      <c r="M175" s="118"/>
    </row>
    <row r="176" spans="13:13" ht="15.75" customHeight="1">
      <c r="M176" s="118"/>
    </row>
    <row r="177" spans="13:13" ht="15.75" customHeight="1">
      <c r="M177" s="118"/>
    </row>
    <row r="178" spans="13:13" ht="15.75" customHeight="1">
      <c r="M178" s="118"/>
    </row>
    <row r="179" spans="13:13" ht="15.75" customHeight="1">
      <c r="M179" s="118"/>
    </row>
    <row r="180" spans="13:13" ht="15.75" customHeight="1">
      <c r="M180" s="118"/>
    </row>
    <row r="181" spans="13:13" ht="15.75" customHeight="1">
      <c r="M181" s="118"/>
    </row>
    <row r="182" spans="13:13" ht="15.75" customHeight="1">
      <c r="M182" s="118"/>
    </row>
    <row r="183" spans="13:13" ht="15.75" customHeight="1">
      <c r="M183" s="118"/>
    </row>
    <row r="184" spans="13:13" ht="15.75" customHeight="1">
      <c r="M184" s="118"/>
    </row>
    <row r="185" spans="13:13" ht="15.75" customHeight="1">
      <c r="M185" s="118"/>
    </row>
    <row r="186" spans="13:13" ht="15.75" customHeight="1">
      <c r="M186" s="118"/>
    </row>
    <row r="187" spans="13:13" ht="15.75" customHeight="1">
      <c r="M187" s="118"/>
    </row>
    <row r="188" spans="13:13" ht="15.75" customHeight="1">
      <c r="M188" s="118"/>
    </row>
    <row r="189" spans="13:13" ht="15.75" customHeight="1">
      <c r="M189" s="118"/>
    </row>
    <row r="190" spans="13:13" ht="15.75" customHeight="1">
      <c r="M190" s="118"/>
    </row>
    <row r="191" spans="13:13" ht="15.75" customHeight="1">
      <c r="M191" s="118"/>
    </row>
    <row r="192" spans="13:13" ht="15.75" customHeight="1">
      <c r="M192" s="118"/>
    </row>
    <row r="193" spans="13:13" ht="15.75" customHeight="1">
      <c r="M193" s="118"/>
    </row>
    <row r="194" spans="13:13" ht="15.75" customHeight="1">
      <c r="M194" s="118"/>
    </row>
    <row r="195" spans="13:13" ht="15.75" customHeight="1">
      <c r="M195" s="118"/>
    </row>
    <row r="196" spans="13:13" ht="15.75" customHeight="1">
      <c r="M196" s="118"/>
    </row>
    <row r="197" spans="13:13" ht="15.75" customHeight="1">
      <c r="M197" s="118"/>
    </row>
    <row r="198" spans="13:13" ht="15.75" customHeight="1">
      <c r="M198" s="118"/>
    </row>
    <row r="199" spans="13:13" ht="15.75" customHeight="1">
      <c r="M199" s="118"/>
    </row>
    <row r="200" spans="13:13" ht="15.75" customHeight="1">
      <c r="M200" s="118"/>
    </row>
    <row r="201" spans="13:13" ht="15.75" customHeight="1">
      <c r="M201" s="118"/>
    </row>
    <row r="202" spans="13:13" ht="15.75" customHeight="1">
      <c r="M202" s="118"/>
    </row>
    <row r="203" spans="13:13" ht="15.75" customHeight="1">
      <c r="M203" s="118"/>
    </row>
    <row r="204" spans="13:13" ht="15.75" customHeight="1">
      <c r="M204" s="118"/>
    </row>
    <row r="205" spans="13:13" ht="15.75" customHeight="1">
      <c r="M205" s="118"/>
    </row>
    <row r="206" spans="13:13" ht="15.75" customHeight="1">
      <c r="M206" s="118"/>
    </row>
    <row r="207" spans="13:13" ht="15.75" customHeight="1">
      <c r="M207" s="118"/>
    </row>
    <row r="208" spans="13:13" ht="15.75" customHeight="1">
      <c r="M208" s="118"/>
    </row>
    <row r="209" spans="13:13" ht="15.75" customHeight="1">
      <c r="M209" s="118"/>
    </row>
    <row r="210" spans="13:13" ht="15.75" customHeight="1">
      <c r="M210" s="118"/>
    </row>
    <row r="211" spans="13:13" ht="15.75" customHeight="1">
      <c r="M211" s="118"/>
    </row>
    <row r="212" spans="13:13" ht="15.75" customHeight="1">
      <c r="M212" s="118"/>
    </row>
    <row r="213" spans="13:13" ht="15.75" customHeight="1">
      <c r="M213" s="118"/>
    </row>
    <row r="214" spans="13:13" ht="15.75" customHeight="1">
      <c r="M214" s="118"/>
    </row>
    <row r="215" spans="13:13" ht="15.75" customHeight="1">
      <c r="M215" s="118"/>
    </row>
    <row r="216" spans="13:13" ht="15.75" customHeight="1">
      <c r="M216" s="118"/>
    </row>
    <row r="217" spans="13:13" ht="15.75" customHeight="1">
      <c r="M217" s="118"/>
    </row>
    <row r="218" spans="13:13" ht="15.75" customHeight="1">
      <c r="M218" s="118"/>
    </row>
    <row r="219" spans="13:13" ht="15.75" customHeight="1">
      <c r="M219" s="118"/>
    </row>
    <row r="220" spans="13:13" ht="15.75" customHeight="1">
      <c r="M220" s="118"/>
    </row>
    <row r="221" spans="13:13" ht="15.75" customHeight="1">
      <c r="M221" s="118"/>
    </row>
    <row r="222" spans="13:13" ht="15.75" customHeight="1">
      <c r="M222" s="118"/>
    </row>
    <row r="223" spans="13:13" ht="15.75" customHeight="1">
      <c r="M223" s="118"/>
    </row>
    <row r="224" spans="13:13" ht="15.75" customHeight="1">
      <c r="M224" s="118"/>
    </row>
    <row r="225" spans="13:13" ht="15.75" customHeight="1">
      <c r="M225" s="118"/>
    </row>
    <row r="226" spans="13:13" ht="15.75" customHeight="1">
      <c r="M226" s="118"/>
    </row>
    <row r="227" spans="13:13" ht="15.75" customHeight="1">
      <c r="M227" s="118"/>
    </row>
    <row r="228" spans="13:13" ht="15.75" customHeight="1">
      <c r="M228" s="118"/>
    </row>
    <row r="229" spans="13:13" ht="15.75" customHeight="1">
      <c r="M229" s="118"/>
    </row>
    <row r="230" spans="13:13" ht="15.75" customHeight="1">
      <c r="M230" s="118"/>
    </row>
    <row r="231" spans="13:13" ht="15.75" customHeight="1">
      <c r="M231" s="118"/>
    </row>
    <row r="232" spans="13:13" ht="15.75" customHeight="1">
      <c r="M232" s="118"/>
    </row>
    <row r="233" spans="13:13" ht="15.75" customHeight="1">
      <c r="M233" s="118"/>
    </row>
    <row r="234" spans="13:13" ht="15.75" customHeight="1">
      <c r="M234" s="118"/>
    </row>
    <row r="235" spans="13:13" ht="15.75" customHeight="1">
      <c r="M235" s="118"/>
    </row>
    <row r="236" spans="13:13" ht="15.75" customHeight="1">
      <c r="M236" s="118"/>
    </row>
    <row r="237" spans="13:13" ht="15.75" customHeight="1">
      <c r="M237" s="118"/>
    </row>
    <row r="238" spans="13:13" ht="15.75" customHeight="1">
      <c r="M238" s="118"/>
    </row>
    <row r="239" spans="13:13" ht="15.75" customHeight="1">
      <c r="M239" s="118"/>
    </row>
    <row r="240" spans="13:13" ht="15.75" customHeight="1">
      <c r="M240" s="118"/>
    </row>
    <row r="241" spans="13:13" ht="15.75" customHeight="1">
      <c r="M241" s="118"/>
    </row>
    <row r="242" spans="13:13" ht="15.75" customHeight="1">
      <c r="M242" s="118"/>
    </row>
    <row r="243" spans="13:13" ht="15.75" customHeight="1">
      <c r="M243" s="118"/>
    </row>
    <row r="244" spans="13:13" ht="15.75" customHeight="1">
      <c r="M244" s="118"/>
    </row>
    <row r="245" spans="13:13" ht="15.75" customHeight="1">
      <c r="M245" s="118"/>
    </row>
    <row r="246" spans="13:13" ht="15.75" customHeight="1">
      <c r="M246" s="118"/>
    </row>
    <row r="247" spans="13:13" ht="15.75" customHeight="1">
      <c r="M247" s="118"/>
    </row>
    <row r="248" spans="13:13" ht="15.75" customHeight="1">
      <c r="M248" s="118"/>
    </row>
    <row r="249" spans="13:13" ht="15.75" customHeight="1">
      <c r="M249" s="118"/>
    </row>
    <row r="250" spans="13:13" ht="15.75" customHeight="1">
      <c r="M250" s="118"/>
    </row>
    <row r="251" spans="13:13" ht="15.75" customHeight="1">
      <c r="M251" s="118"/>
    </row>
    <row r="252" spans="13:13" ht="15.75" customHeight="1">
      <c r="M252" s="118"/>
    </row>
    <row r="253" spans="13:13" ht="15.75" customHeight="1">
      <c r="M253" s="118"/>
    </row>
    <row r="254" spans="13:13" ht="15.75" customHeight="1">
      <c r="M254" s="118"/>
    </row>
    <row r="255" spans="13:13" ht="15.75" customHeight="1">
      <c r="M255" s="118"/>
    </row>
    <row r="256" spans="13:13" ht="15.75" customHeight="1">
      <c r="M256" s="118"/>
    </row>
    <row r="257" spans="13:13" ht="15.75" customHeight="1">
      <c r="M257" s="118"/>
    </row>
    <row r="258" spans="13:13" ht="15.75" customHeight="1">
      <c r="M258" s="118"/>
    </row>
    <row r="259" spans="13:13" ht="15.75" customHeight="1">
      <c r="M259" s="118"/>
    </row>
    <row r="260" spans="13:13" ht="15.75" customHeight="1">
      <c r="M260" s="118"/>
    </row>
    <row r="261" spans="13:13" ht="15.75" customHeight="1">
      <c r="M261" s="118"/>
    </row>
    <row r="262" spans="13:13" ht="15.75" customHeight="1">
      <c r="M262" s="118"/>
    </row>
    <row r="263" spans="13:13" ht="15.75" customHeight="1">
      <c r="M263" s="118"/>
    </row>
    <row r="264" spans="13:13" ht="15.75" customHeight="1">
      <c r="M264" s="118"/>
    </row>
    <row r="265" spans="13:13" ht="15.75" customHeight="1">
      <c r="M265" s="118"/>
    </row>
    <row r="266" spans="13:13" ht="15.75" customHeight="1">
      <c r="M266" s="118"/>
    </row>
    <row r="267" spans="13:13" ht="15.75" customHeight="1">
      <c r="M267" s="118"/>
    </row>
    <row r="268" spans="13:13" ht="15.75" customHeight="1">
      <c r="M268" s="118"/>
    </row>
    <row r="269" spans="13:13" ht="15.75" customHeight="1">
      <c r="M269" s="118"/>
    </row>
    <row r="270" spans="13:13" ht="15.75" customHeight="1">
      <c r="M270" s="118"/>
    </row>
    <row r="271" spans="13:13" ht="15.75" customHeight="1">
      <c r="M271" s="118"/>
    </row>
    <row r="272" spans="13:13" ht="15.75" customHeight="1">
      <c r="M272" s="118"/>
    </row>
    <row r="273" spans="13:13" ht="15.75" customHeight="1">
      <c r="M273" s="118"/>
    </row>
    <row r="274" spans="13:13" ht="15.75" customHeight="1">
      <c r="M274" s="118"/>
    </row>
    <row r="275" spans="13:13" ht="15.75" customHeight="1">
      <c r="M275" s="118"/>
    </row>
    <row r="276" spans="13:13" ht="15.75" customHeight="1">
      <c r="M276" s="118"/>
    </row>
    <row r="277" spans="13:13" ht="15.75" customHeight="1">
      <c r="M277" s="118"/>
    </row>
    <row r="278" spans="13:13" ht="15.75" customHeight="1">
      <c r="M278" s="118"/>
    </row>
    <row r="279" spans="13:13" ht="15.75" customHeight="1">
      <c r="M279" s="118"/>
    </row>
    <row r="280" spans="13:13" ht="15.75" customHeight="1">
      <c r="M280" s="118"/>
    </row>
    <row r="281" spans="13:13" ht="15.75" customHeight="1">
      <c r="M281" s="118"/>
    </row>
    <row r="282" spans="13:13" ht="15.75" customHeight="1">
      <c r="M282" s="118"/>
    </row>
    <row r="283" spans="13:13" ht="15.75" customHeight="1">
      <c r="M283" s="118"/>
    </row>
    <row r="284" spans="13:13" ht="15.75" customHeight="1">
      <c r="M284" s="118"/>
    </row>
    <row r="285" spans="13:13" ht="15.75" customHeight="1">
      <c r="M285" s="118"/>
    </row>
    <row r="286" spans="13:13" ht="15.75" customHeight="1">
      <c r="M286" s="118"/>
    </row>
    <row r="287" spans="13:13" ht="15.75" customHeight="1">
      <c r="M287" s="118"/>
    </row>
    <row r="288" spans="13:13" ht="15.75" customHeight="1">
      <c r="M288" s="118"/>
    </row>
    <row r="289" spans="13:13" ht="15.75" customHeight="1">
      <c r="M289" s="118"/>
    </row>
    <row r="290" spans="13:13" ht="15.75" customHeight="1">
      <c r="M290" s="118"/>
    </row>
    <row r="291" spans="13:13" ht="15.75" customHeight="1">
      <c r="M291" s="118"/>
    </row>
    <row r="292" spans="13:13" ht="15.75" customHeight="1">
      <c r="M292" s="118"/>
    </row>
    <row r="293" spans="13:13" ht="15.75" customHeight="1">
      <c r="M293" s="118"/>
    </row>
    <row r="294" spans="13:13" ht="15.75" customHeight="1">
      <c r="M294" s="118"/>
    </row>
    <row r="295" spans="13:13" ht="15.75" customHeight="1">
      <c r="M295" s="118"/>
    </row>
    <row r="296" spans="13:13" ht="15.75" customHeight="1">
      <c r="M296" s="118"/>
    </row>
    <row r="297" spans="13:13" ht="15.75" customHeight="1">
      <c r="M297" s="118"/>
    </row>
    <row r="298" spans="13:13" ht="15.75" customHeight="1">
      <c r="M298" s="118"/>
    </row>
    <row r="299" spans="13:13" ht="15.75" customHeight="1">
      <c r="M299" s="118"/>
    </row>
    <row r="300" spans="13:13" ht="15.75" customHeight="1">
      <c r="M300" s="118"/>
    </row>
    <row r="301" spans="13:13" ht="15.75" customHeight="1">
      <c r="M301" s="118"/>
    </row>
    <row r="302" spans="13:13" ht="15.75" customHeight="1">
      <c r="M302" s="118"/>
    </row>
    <row r="303" spans="13:13" ht="15.75" customHeight="1">
      <c r="M303" s="118"/>
    </row>
    <row r="304" spans="13:13" ht="15.75" customHeight="1">
      <c r="M304" s="118"/>
    </row>
    <row r="305" spans="13:13" ht="15.75" customHeight="1">
      <c r="M305" s="118"/>
    </row>
    <row r="306" spans="13:13" ht="15.75" customHeight="1">
      <c r="M306" s="118"/>
    </row>
    <row r="307" spans="13:13" ht="15.75" customHeight="1">
      <c r="M307" s="118"/>
    </row>
    <row r="308" spans="13:13" ht="15.75" customHeight="1">
      <c r="M308" s="118"/>
    </row>
    <row r="309" spans="13:13" ht="15.75" customHeight="1">
      <c r="M309" s="118"/>
    </row>
    <row r="310" spans="13:13" ht="15.75" customHeight="1">
      <c r="M310" s="118"/>
    </row>
    <row r="311" spans="13:13" ht="15.75" customHeight="1">
      <c r="M311" s="118"/>
    </row>
    <row r="312" spans="13:13" ht="15.75" customHeight="1">
      <c r="M312" s="118"/>
    </row>
    <row r="313" spans="13:13" ht="15.75" customHeight="1">
      <c r="M313" s="118"/>
    </row>
    <row r="314" spans="13:13" ht="15.75" customHeight="1">
      <c r="M314" s="118"/>
    </row>
    <row r="315" spans="13:13" ht="15.75" customHeight="1">
      <c r="M315" s="118"/>
    </row>
    <row r="316" spans="13:13" ht="15.75" customHeight="1">
      <c r="M316" s="118"/>
    </row>
    <row r="317" spans="13:13" ht="15.75" customHeight="1">
      <c r="M317" s="118"/>
    </row>
    <row r="318" spans="13:13" ht="15.75" customHeight="1">
      <c r="M318" s="118"/>
    </row>
    <row r="319" spans="13:13" ht="15.75" customHeight="1">
      <c r="M319" s="118"/>
    </row>
    <row r="320" spans="13:13" ht="15.75" customHeight="1">
      <c r="M320" s="118"/>
    </row>
    <row r="321" spans="13:13" ht="15.75" customHeight="1">
      <c r="M321" s="118"/>
    </row>
    <row r="322" spans="13:13" ht="15.75" customHeight="1">
      <c r="M322" s="118"/>
    </row>
    <row r="323" spans="13:13" ht="15.75" customHeight="1">
      <c r="M323" s="118"/>
    </row>
    <row r="324" spans="13:13" ht="15.75" customHeight="1">
      <c r="M324" s="118"/>
    </row>
    <row r="325" spans="13:13" ht="15.75" customHeight="1">
      <c r="M325" s="118"/>
    </row>
    <row r="326" spans="13:13" ht="15.75" customHeight="1">
      <c r="M326" s="118"/>
    </row>
    <row r="327" spans="13:13" ht="15.75" customHeight="1">
      <c r="M327" s="118"/>
    </row>
    <row r="328" spans="13:13" ht="15.75" customHeight="1">
      <c r="M328" s="118"/>
    </row>
    <row r="329" spans="13:13" ht="15.75" customHeight="1">
      <c r="M329" s="118"/>
    </row>
    <row r="330" spans="13:13" ht="15.75" customHeight="1">
      <c r="M330" s="118"/>
    </row>
    <row r="331" spans="13:13" ht="15.75" customHeight="1">
      <c r="M331" s="118"/>
    </row>
    <row r="332" spans="13:13" ht="15.75" customHeight="1">
      <c r="M332" s="118"/>
    </row>
    <row r="333" spans="13:13" ht="15.75" customHeight="1">
      <c r="M333" s="118"/>
    </row>
    <row r="334" spans="13:13" ht="15.75" customHeight="1">
      <c r="M334" s="118"/>
    </row>
    <row r="335" spans="13:13" ht="15.75" customHeight="1">
      <c r="M335" s="118"/>
    </row>
    <row r="336" spans="13:13" ht="15.75" customHeight="1">
      <c r="M336" s="118"/>
    </row>
    <row r="337" spans="13:13" ht="15.75" customHeight="1">
      <c r="M337" s="118"/>
    </row>
    <row r="338" spans="13:13" ht="15.75" customHeight="1">
      <c r="M338" s="118"/>
    </row>
    <row r="339" spans="13:13" ht="15.75" customHeight="1">
      <c r="M339" s="118"/>
    </row>
    <row r="340" spans="13:13" ht="15.75" customHeight="1">
      <c r="M340" s="118"/>
    </row>
    <row r="341" spans="13:13" ht="15.75" customHeight="1">
      <c r="M341" s="118"/>
    </row>
    <row r="342" spans="13:13" ht="15.75" customHeight="1">
      <c r="M342" s="118"/>
    </row>
    <row r="343" spans="13:13" ht="15.75" customHeight="1">
      <c r="M343" s="118"/>
    </row>
    <row r="344" spans="13:13" ht="15.75" customHeight="1">
      <c r="M344" s="118"/>
    </row>
    <row r="345" spans="13:13" ht="15.75" customHeight="1">
      <c r="M345" s="118"/>
    </row>
    <row r="346" spans="13:13" ht="15.75" customHeight="1">
      <c r="M346" s="118"/>
    </row>
    <row r="347" spans="13:13" ht="15.75" customHeight="1">
      <c r="M347" s="118"/>
    </row>
    <row r="348" spans="13:13" ht="15.75" customHeight="1">
      <c r="M348" s="118"/>
    </row>
    <row r="349" spans="13:13" ht="15.75" customHeight="1">
      <c r="M349" s="118"/>
    </row>
    <row r="350" spans="13:13" ht="15.75" customHeight="1">
      <c r="M350" s="118"/>
    </row>
    <row r="351" spans="13:13" ht="15.75" customHeight="1">
      <c r="M351" s="118"/>
    </row>
    <row r="352" spans="13:13" ht="15.75" customHeight="1">
      <c r="M352" s="118"/>
    </row>
    <row r="353" spans="13:13" ht="15.75" customHeight="1">
      <c r="M353" s="118"/>
    </row>
    <row r="354" spans="13:13" ht="15.75" customHeight="1">
      <c r="M354" s="118"/>
    </row>
    <row r="355" spans="13:13" ht="15.75" customHeight="1">
      <c r="M355" s="118"/>
    </row>
    <row r="356" spans="13:13" ht="15.75" customHeight="1">
      <c r="M356" s="118"/>
    </row>
    <row r="357" spans="13:13" ht="15.75" customHeight="1">
      <c r="M357" s="118"/>
    </row>
    <row r="358" spans="13:13" ht="15.75" customHeight="1">
      <c r="M358" s="118"/>
    </row>
    <row r="359" spans="13:13" ht="15.75" customHeight="1">
      <c r="M359" s="118"/>
    </row>
    <row r="360" spans="13:13" ht="15.75" customHeight="1">
      <c r="M360" s="118"/>
    </row>
    <row r="361" spans="13:13" ht="15.75" customHeight="1">
      <c r="M361" s="118"/>
    </row>
    <row r="362" spans="13:13" ht="15.75" customHeight="1">
      <c r="M362" s="118"/>
    </row>
    <row r="363" spans="13:13" ht="15.75" customHeight="1">
      <c r="M363" s="118"/>
    </row>
    <row r="364" spans="13:13" ht="15.75" customHeight="1">
      <c r="M364" s="118"/>
    </row>
    <row r="365" spans="13:13" ht="15.75" customHeight="1">
      <c r="M365" s="118"/>
    </row>
    <row r="366" spans="13:13" ht="15.75" customHeight="1">
      <c r="M366" s="118"/>
    </row>
    <row r="367" spans="13:13" ht="15.75" customHeight="1">
      <c r="M367" s="118"/>
    </row>
    <row r="368" spans="13:13" ht="15.75" customHeight="1">
      <c r="M368" s="118"/>
    </row>
    <row r="369" spans="13:13" ht="15.75" customHeight="1">
      <c r="M369" s="118"/>
    </row>
    <row r="370" spans="13:13" ht="15.75" customHeight="1">
      <c r="M370" s="118"/>
    </row>
    <row r="371" spans="13:13" ht="15.75" customHeight="1">
      <c r="M371" s="118"/>
    </row>
    <row r="372" spans="13:13" ht="15.75" customHeight="1">
      <c r="M372" s="118"/>
    </row>
    <row r="373" spans="13:13" ht="15.75" customHeight="1">
      <c r="M373" s="118"/>
    </row>
    <row r="374" spans="13:13" ht="15.75" customHeight="1">
      <c r="M374" s="118"/>
    </row>
    <row r="375" spans="13:13" ht="15.75" customHeight="1">
      <c r="M375" s="118"/>
    </row>
    <row r="376" spans="13:13" ht="15.75" customHeight="1">
      <c r="M376" s="118"/>
    </row>
    <row r="377" spans="13:13" ht="15.75" customHeight="1">
      <c r="M377" s="118"/>
    </row>
    <row r="378" spans="13:13" ht="15.75" customHeight="1">
      <c r="M378" s="118"/>
    </row>
    <row r="379" spans="13:13" ht="15.75" customHeight="1">
      <c r="M379" s="118"/>
    </row>
    <row r="380" spans="13:13" ht="15.75" customHeight="1">
      <c r="M380" s="118"/>
    </row>
    <row r="381" spans="13:13" ht="15.75" customHeight="1">
      <c r="M381" s="118"/>
    </row>
    <row r="382" spans="13:13" ht="15.75" customHeight="1">
      <c r="M382" s="118"/>
    </row>
    <row r="383" spans="13:13" ht="15.75" customHeight="1">
      <c r="M383" s="118"/>
    </row>
    <row r="384" spans="13:13" ht="15.75" customHeight="1">
      <c r="M384" s="118"/>
    </row>
    <row r="385" spans="13:13" ht="15.75" customHeight="1">
      <c r="M385" s="118"/>
    </row>
    <row r="386" spans="13:13" ht="15.75" customHeight="1">
      <c r="M386" s="118"/>
    </row>
    <row r="387" spans="13:13" ht="15.75" customHeight="1">
      <c r="M387" s="118"/>
    </row>
    <row r="388" spans="13:13" ht="15.75" customHeight="1">
      <c r="M388" s="118"/>
    </row>
    <row r="389" spans="13:13" ht="15.75" customHeight="1">
      <c r="M389" s="118"/>
    </row>
    <row r="390" spans="13:13" ht="15.75" customHeight="1">
      <c r="M390" s="118"/>
    </row>
    <row r="391" spans="13:13" ht="15.75" customHeight="1">
      <c r="M391" s="118"/>
    </row>
    <row r="392" spans="13:13" ht="15.75" customHeight="1">
      <c r="M392" s="118"/>
    </row>
    <row r="393" spans="13:13" ht="15.75" customHeight="1">
      <c r="M393" s="118"/>
    </row>
    <row r="394" spans="13:13" ht="15.75" customHeight="1">
      <c r="M394" s="118"/>
    </row>
    <row r="395" spans="13:13" ht="15.75" customHeight="1">
      <c r="M395" s="118"/>
    </row>
    <row r="396" spans="13:13" ht="15.75" customHeight="1">
      <c r="M396" s="118"/>
    </row>
    <row r="397" spans="13:13" ht="15.75" customHeight="1">
      <c r="M397" s="118"/>
    </row>
    <row r="398" spans="13:13" ht="15.75" customHeight="1">
      <c r="M398" s="118"/>
    </row>
    <row r="399" spans="13:13" ht="15.75" customHeight="1">
      <c r="M399" s="118"/>
    </row>
    <row r="400" spans="13:13" ht="15.75" customHeight="1">
      <c r="M400" s="118"/>
    </row>
    <row r="401" spans="13:13" ht="15.75" customHeight="1">
      <c r="M401" s="118"/>
    </row>
    <row r="402" spans="13:13" ht="15.75" customHeight="1">
      <c r="M402" s="118"/>
    </row>
    <row r="403" spans="13:13" ht="15.75" customHeight="1">
      <c r="M403" s="118"/>
    </row>
    <row r="404" spans="13:13" ht="15.75" customHeight="1">
      <c r="M404" s="118"/>
    </row>
    <row r="405" spans="13:13" ht="15.75" customHeight="1">
      <c r="M405" s="118"/>
    </row>
    <row r="406" spans="13:13" ht="15.75" customHeight="1">
      <c r="M406" s="118"/>
    </row>
    <row r="407" spans="13:13" ht="15.75" customHeight="1">
      <c r="M407" s="118"/>
    </row>
    <row r="408" spans="13:13" ht="15.75" customHeight="1">
      <c r="M408" s="118"/>
    </row>
    <row r="409" spans="13:13" ht="15.75" customHeight="1">
      <c r="M409" s="118"/>
    </row>
    <row r="410" spans="13:13" ht="15.75" customHeight="1">
      <c r="M410" s="118"/>
    </row>
    <row r="411" spans="13:13" ht="15.75" customHeight="1">
      <c r="M411" s="118"/>
    </row>
    <row r="412" spans="13:13" ht="15.75" customHeight="1">
      <c r="M412" s="118"/>
    </row>
    <row r="413" spans="13:13" ht="15.75" customHeight="1">
      <c r="M413" s="118"/>
    </row>
    <row r="414" spans="13:13" ht="15.75" customHeight="1">
      <c r="M414" s="118"/>
    </row>
    <row r="415" spans="13:13" ht="15.75" customHeight="1">
      <c r="M415" s="118"/>
    </row>
    <row r="416" spans="13:13" ht="15.75" customHeight="1">
      <c r="M416" s="118"/>
    </row>
    <row r="417" spans="13:13" ht="15.75" customHeight="1">
      <c r="M417" s="118"/>
    </row>
    <row r="418" spans="13:13" ht="15.75" customHeight="1">
      <c r="M418" s="118"/>
    </row>
    <row r="419" spans="13:13" ht="15.75" customHeight="1">
      <c r="M419" s="118"/>
    </row>
    <row r="420" spans="13:13" ht="15.75" customHeight="1">
      <c r="M420" s="118"/>
    </row>
    <row r="421" spans="13:13" ht="15.75" customHeight="1">
      <c r="M421" s="118"/>
    </row>
    <row r="422" spans="13:13" ht="15.75" customHeight="1">
      <c r="M422" s="118"/>
    </row>
    <row r="423" spans="13:13" ht="15.75" customHeight="1">
      <c r="M423" s="118"/>
    </row>
    <row r="424" spans="13:13" ht="15.75" customHeight="1">
      <c r="M424" s="118"/>
    </row>
    <row r="425" spans="13:13" ht="15.75" customHeight="1">
      <c r="M425" s="118"/>
    </row>
    <row r="426" spans="13:13" ht="15.75" customHeight="1">
      <c r="M426" s="118"/>
    </row>
    <row r="427" spans="13:13" ht="15.75" customHeight="1">
      <c r="M427" s="118"/>
    </row>
    <row r="428" spans="13:13" ht="15.75" customHeight="1">
      <c r="M428" s="118"/>
    </row>
    <row r="429" spans="13:13" ht="15.75" customHeight="1">
      <c r="M429" s="118"/>
    </row>
    <row r="430" spans="13:13" ht="15.75" customHeight="1">
      <c r="M430" s="118"/>
    </row>
    <row r="431" spans="13:13" ht="15.75" customHeight="1">
      <c r="M431" s="118"/>
    </row>
    <row r="432" spans="13:13" ht="15.75" customHeight="1">
      <c r="M432" s="118"/>
    </row>
    <row r="433" spans="13:13" ht="15.75" customHeight="1">
      <c r="M433" s="118"/>
    </row>
    <row r="434" spans="13:13" ht="15.75" customHeight="1">
      <c r="M434" s="118"/>
    </row>
    <row r="435" spans="13:13" ht="15.75" customHeight="1">
      <c r="M435" s="118"/>
    </row>
    <row r="436" spans="13:13" ht="15.75" customHeight="1">
      <c r="M436" s="118"/>
    </row>
    <row r="437" spans="13:13" ht="15.75" customHeight="1">
      <c r="M437" s="118"/>
    </row>
    <row r="438" spans="13:13" ht="15.75" customHeight="1">
      <c r="M438" s="118"/>
    </row>
    <row r="439" spans="13:13" ht="15.75" customHeight="1">
      <c r="M439" s="118"/>
    </row>
    <row r="440" spans="13:13" ht="15.75" customHeight="1">
      <c r="M440" s="118"/>
    </row>
    <row r="441" spans="13:13" ht="15.75" customHeight="1">
      <c r="M441" s="118"/>
    </row>
    <row r="442" spans="13:13" ht="15.75" customHeight="1">
      <c r="M442" s="118"/>
    </row>
    <row r="443" spans="13:13" ht="15.75" customHeight="1">
      <c r="M443" s="118"/>
    </row>
    <row r="444" spans="13:13" ht="15.75" customHeight="1">
      <c r="M444" s="118"/>
    </row>
    <row r="445" spans="13:13" ht="15.75" customHeight="1">
      <c r="M445" s="118"/>
    </row>
    <row r="446" spans="13:13" ht="15.75" customHeight="1">
      <c r="M446" s="118"/>
    </row>
    <row r="447" spans="13:13" ht="15.75" customHeight="1">
      <c r="M447" s="118"/>
    </row>
    <row r="448" spans="13:13" ht="15.75" customHeight="1">
      <c r="M448" s="118"/>
    </row>
    <row r="449" spans="13:13" ht="15.75" customHeight="1">
      <c r="M449" s="118"/>
    </row>
    <row r="450" spans="13:13" ht="15.75" customHeight="1">
      <c r="M450" s="118"/>
    </row>
    <row r="451" spans="13:13" ht="15.75" customHeight="1">
      <c r="M451" s="118"/>
    </row>
    <row r="452" spans="13:13" ht="15.75" customHeight="1">
      <c r="M452" s="118"/>
    </row>
    <row r="453" spans="13:13" ht="15.75" customHeight="1">
      <c r="M453" s="118"/>
    </row>
    <row r="454" spans="13:13" ht="15.75" customHeight="1">
      <c r="M454" s="118"/>
    </row>
    <row r="455" spans="13:13" ht="15.75" customHeight="1">
      <c r="M455" s="118"/>
    </row>
    <row r="456" spans="13:13" ht="15.75" customHeight="1">
      <c r="M456" s="118"/>
    </row>
    <row r="457" spans="13:13" ht="15.75" customHeight="1">
      <c r="M457" s="118"/>
    </row>
    <row r="458" spans="13:13" ht="15.75" customHeight="1">
      <c r="M458" s="118"/>
    </row>
    <row r="459" spans="13:13" ht="15.75" customHeight="1">
      <c r="M459" s="118"/>
    </row>
    <row r="460" spans="13:13" ht="15.75" customHeight="1">
      <c r="M460" s="118"/>
    </row>
    <row r="461" spans="13:13" ht="15.75" customHeight="1">
      <c r="M461" s="118"/>
    </row>
    <row r="462" spans="13:13" ht="15.75" customHeight="1">
      <c r="M462" s="118"/>
    </row>
    <row r="463" spans="13:13" ht="15.75" customHeight="1">
      <c r="M463" s="118"/>
    </row>
    <row r="464" spans="13:13" ht="15.75" customHeight="1">
      <c r="M464" s="118"/>
    </row>
    <row r="465" spans="13:13" ht="15.75" customHeight="1">
      <c r="M465" s="118"/>
    </row>
    <row r="466" spans="13:13" ht="15.75" customHeight="1">
      <c r="M466" s="118"/>
    </row>
    <row r="467" spans="13:13" ht="15.75" customHeight="1">
      <c r="M467" s="118"/>
    </row>
    <row r="468" spans="13:13" ht="15.75" customHeight="1">
      <c r="M468" s="118"/>
    </row>
    <row r="469" spans="13:13" ht="15.75" customHeight="1">
      <c r="M469" s="118"/>
    </row>
    <row r="470" spans="13:13" ht="15.75" customHeight="1">
      <c r="M470" s="118"/>
    </row>
    <row r="471" spans="13:13" ht="15.75" customHeight="1">
      <c r="M471" s="118"/>
    </row>
    <row r="472" spans="13:13" ht="15.75" customHeight="1">
      <c r="M472" s="118"/>
    </row>
    <row r="473" spans="13:13" ht="15.75" customHeight="1">
      <c r="M473" s="118"/>
    </row>
    <row r="474" spans="13:13" ht="15.75" customHeight="1">
      <c r="M474" s="118"/>
    </row>
    <row r="475" spans="13:13" ht="15.75" customHeight="1">
      <c r="M475" s="118"/>
    </row>
    <row r="476" spans="13:13" ht="15.75" customHeight="1">
      <c r="M476" s="118"/>
    </row>
    <row r="477" spans="13:13" ht="15.75" customHeight="1">
      <c r="M477" s="118"/>
    </row>
    <row r="478" spans="13:13" ht="15.75" customHeight="1">
      <c r="M478" s="118"/>
    </row>
    <row r="479" spans="13:13" ht="15.75" customHeight="1">
      <c r="M479" s="118"/>
    </row>
    <row r="480" spans="13:13" ht="15.75" customHeight="1">
      <c r="M480" s="118"/>
    </row>
    <row r="481" spans="13:13" ht="15.75" customHeight="1">
      <c r="M481" s="118"/>
    </row>
    <row r="482" spans="13:13" ht="15.75" customHeight="1">
      <c r="M482" s="118"/>
    </row>
    <row r="483" spans="13:13" ht="15.75" customHeight="1">
      <c r="M483" s="118"/>
    </row>
    <row r="484" spans="13:13" ht="15.75" customHeight="1">
      <c r="M484" s="118"/>
    </row>
    <row r="485" spans="13:13" ht="15.75" customHeight="1">
      <c r="M485" s="118"/>
    </row>
    <row r="486" spans="13:13" ht="15.75" customHeight="1">
      <c r="M486" s="118"/>
    </row>
    <row r="487" spans="13:13" ht="15.75" customHeight="1">
      <c r="M487" s="118"/>
    </row>
    <row r="488" spans="13:13" ht="15.75" customHeight="1">
      <c r="M488" s="118"/>
    </row>
    <row r="489" spans="13:13" ht="15.75" customHeight="1">
      <c r="M489" s="118"/>
    </row>
    <row r="490" spans="13:13" ht="15.75" customHeight="1">
      <c r="M490" s="118"/>
    </row>
    <row r="491" spans="13:13" ht="15.75" customHeight="1">
      <c r="M491" s="118"/>
    </row>
    <row r="492" spans="13:13" ht="15.75" customHeight="1">
      <c r="M492" s="118"/>
    </row>
    <row r="493" spans="13:13" ht="15.75" customHeight="1">
      <c r="M493" s="118"/>
    </row>
    <row r="494" spans="13:13" ht="15.75" customHeight="1">
      <c r="M494" s="118"/>
    </row>
    <row r="495" spans="13:13" ht="15.75" customHeight="1">
      <c r="M495" s="118"/>
    </row>
    <row r="496" spans="13:13" ht="15.75" customHeight="1">
      <c r="M496" s="118"/>
    </row>
    <row r="497" spans="13:13" ht="15.75" customHeight="1">
      <c r="M497" s="118"/>
    </row>
    <row r="498" spans="13:13" ht="15.75" customHeight="1">
      <c r="M498" s="118"/>
    </row>
    <row r="499" spans="13:13" ht="15.75" customHeight="1">
      <c r="M499" s="118"/>
    </row>
    <row r="500" spans="13:13" ht="15.75" customHeight="1">
      <c r="M500" s="118"/>
    </row>
    <row r="501" spans="13:13" ht="15.75" customHeight="1">
      <c r="M501" s="118"/>
    </row>
    <row r="502" spans="13:13" ht="15.75" customHeight="1">
      <c r="M502" s="118"/>
    </row>
    <row r="503" spans="13:13" ht="15.75" customHeight="1">
      <c r="M503" s="118"/>
    </row>
    <row r="504" spans="13:13" ht="15.75" customHeight="1">
      <c r="M504" s="118"/>
    </row>
    <row r="505" spans="13:13" ht="15.75" customHeight="1">
      <c r="M505" s="118"/>
    </row>
    <row r="506" spans="13:13" ht="15.75" customHeight="1">
      <c r="M506" s="118"/>
    </row>
    <row r="507" spans="13:13" ht="15.75" customHeight="1">
      <c r="M507" s="118"/>
    </row>
    <row r="508" spans="13:13" ht="15.75" customHeight="1">
      <c r="M508" s="118"/>
    </row>
    <row r="509" spans="13:13" ht="15.75" customHeight="1">
      <c r="M509" s="118"/>
    </row>
    <row r="510" spans="13:13" ht="15.75" customHeight="1">
      <c r="M510" s="118"/>
    </row>
    <row r="511" spans="13:13" ht="15.75" customHeight="1">
      <c r="M511" s="118"/>
    </row>
    <row r="512" spans="13:13" ht="15.75" customHeight="1">
      <c r="M512" s="118"/>
    </row>
    <row r="513" spans="13:13" ht="15.75" customHeight="1">
      <c r="M513" s="118"/>
    </row>
    <row r="514" spans="13:13" ht="15.75" customHeight="1">
      <c r="M514" s="118"/>
    </row>
    <row r="515" spans="13:13" ht="15.75" customHeight="1">
      <c r="M515" s="118"/>
    </row>
    <row r="516" spans="13:13" ht="15.75" customHeight="1">
      <c r="M516" s="118"/>
    </row>
    <row r="517" spans="13:13" ht="15.75" customHeight="1">
      <c r="M517" s="118"/>
    </row>
    <row r="518" spans="13:13" ht="15.75" customHeight="1">
      <c r="M518" s="118"/>
    </row>
    <row r="519" spans="13:13" ht="15.75" customHeight="1">
      <c r="M519" s="118"/>
    </row>
    <row r="520" spans="13:13" ht="15.75" customHeight="1">
      <c r="M520" s="118"/>
    </row>
    <row r="521" spans="13:13" ht="15.75" customHeight="1">
      <c r="M521" s="118"/>
    </row>
    <row r="522" spans="13:13" ht="15.75" customHeight="1">
      <c r="M522" s="118"/>
    </row>
    <row r="523" spans="13:13" ht="15.75" customHeight="1">
      <c r="M523" s="118"/>
    </row>
    <row r="524" spans="13:13" ht="15.75" customHeight="1">
      <c r="M524" s="118"/>
    </row>
    <row r="525" spans="13:13" ht="15.75" customHeight="1">
      <c r="M525" s="118"/>
    </row>
    <row r="526" spans="13:13" ht="15.75" customHeight="1">
      <c r="M526" s="118"/>
    </row>
    <row r="527" spans="13:13" ht="15.75" customHeight="1">
      <c r="M527" s="118"/>
    </row>
    <row r="528" spans="13:13" ht="15.75" customHeight="1">
      <c r="M528" s="118"/>
    </row>
    <row r="529" spans="13:13" ht="15.75" customHeight="1">
      <c r="M529" s="118"/>
    </row>
    <row r="530" spans="13:13" ht="15.75" customHeight="1">
      <c r="M530" s="118"/>
    </row>
    <row r="531" spans="13:13" ht="15.75" customHeight="1">
      <c r="M531" s="118"/>
    </row>
    <row r="532" spans="13:13" ht="15.75" customHeight="1">
      <c r="M532" s="118"/>
    </row>
    <row r="533" spans="13:13" ht="15.75" customHeight="1">
      <c r="M533" s="118"/>
    </row>
    <row r="534" spans="13:13" ht="15.75" customHeight="1">
      <c r="M534" s="118"/>
    </row>
    <row r="535" spans="13:13" ht="15.75" customHeight="1">
      <c r="M535" s="118"/>
    </row>
    <row r="536" spans="13:13" ht="15.75" customHeight="1">
      <c r="M536" s="118"/>
    </row>
    <row r="537" spans="13:13" ht="15.75" customHeight="1">
      <c r="M537" s="118"/>
    </row>
    <row r="538" spans="13:13" ht="15.75" customHeight="1">
      <c r="M538" s="118"/>
    </row>
    <row r="539" spans="13:13" ht="15.75" customHeight="1">
      <c r="M539" s="118"/>
    </row>
    <row r="540" spans="13:13" ht="15.75" customHeight="1">
      <c r="M540" s="118"/>
    </row>
    <row r="541" spans="13:13" ht="15.75" customHeight="1">
      <c r="M541" s="118"/>
    </row>
    <row r="542" spans="13:13" ht="15.75" customHeight="1">
      <c r="M542" s="118"/>
    </row>
    <row r="543" spans="13:13" ht="15.75" customHeight="1">
      <c r="M543" s="118"/>
    </row>
    <row r="544" spans="13:13" ht="15.75" customHeight="1">
      <c r="M544" s="118"/>
    </row>
    <row r="545" spans="13:13" ht="15.75" customHeight="1">
      <c r="M545" s="118"/>
    </row>
    <row r="546" spans="13:13" ht="15.75" customHeight="1">
      <c r="M546" s="118"/>
    </row>
    <row r="547" spans="13:13" ht="15.75" customHeight="1">
      <c r="M547" s="118"/>
    </row>
    <row r="548" spans="13:13" ht="15.75" customHeight="1">
      <c r="M548" s="118"/>
    </row>
    <row r="549" spans="13:13" ht="15.75" customHeight="1">
      <c r="M549" s="118"/>
    </row>
    <row r="550" spans="13:13" ht="15.75" customHeight="1">
      <c r="M550" s="118"/>
    </row>
    <row r="551" spans="13:13" ht="15.75" customHeight="1">
      <c r="M551" s="118"/>
    </row>
    <row r="552" spans="13:13" ht="15.75" customHeight="1">
      <c r="M552" s="118"/>
    </row>
    <row r="553" spans="13:13" ht="15.75" customHeight="1">
      <c r="M553" s="118"/>
    </row>
    <row r="554" spans="13:13" ht="15.75" customHeight="1">
      <c r="M554" s="118"/>
    </row>
    <row r="555" spans="13:13" ht="15.75" customHeight="1">
      <c r="M555" s="118"/>
    </row>
    <row r="556" spans="13:13" ht="15.75" customHeight="1">
      <c r="M556" s="118"/>
    </row>
    <row r="557" spans="13:13" ht="15.75" customHeight="1">
      <c r="M557" s="118"/>
    </row>
    <row r="558" spans="13:13" ht="15.75" customHeight="1">
      <c r="M558" s="118"/>
    </row>
    <row r="559" spans="13:13" ht="15.75" customHeight="1">
      <c r="M559" s="118"/>
    </row>
    <row r="560" spans="13:13" ht="15.75" customHeight="1">
      <c r="M560" s="118"/>
    </row>
    <row r="561" spans="13:13" ht="15.75" customHeight="1">
      <c r="M561" s="118"/>
    </row>
    <row r="562" spans="13:13" ht="15.75" customHeight="1">
      <c r="M562" s="118"/>
    </row>
    <row r="563" spans="13:13" ht="15.75" customHeight="1">
      <c r="M563" s="118"/>
    </row>
    <row r="564" spans="13:13" ht="15.75" customHeight="1">
      <c r="M564" s="118"/>
    </row>
    <row r="565" spans="13:13" ht="15.75" customHeight="1">
      <c r="M565" s="118"/>
    </row>
    <row r="566" spans="13:13" ht="15.75" customHeight="1">
      <c r="M566" s="118"/>
    </row>
    <row r="567" spans="13:13" ht="15.75" customHeight="1">
      <c r="M567" s="118"/>
    </row>
    <row r="568" spans="13:13" ht="15.75" customHeight="1">
      <c r="M568" s="118"/>
    </row>
    <row r="569" spans="13:13" ht="15.75" customHeight="1">
      <c r="M569" s="118"/>
    </row>
    <row r="570" spans="13:13" ht="15.75" customHeight="1">
      <c r="M570" s="118"/>
    </row>
    <row r="571" spans="13:13" ht="15.75" customHeight="1">
      <c r="M571" s="118"/>
    </row>
    <row r="572" spans="13:13" ht="15.75" customHeight="1">
      <c r="M572" s="118"/>
    </row>
    <row r="573" spans="13:13" ht="15.75" customHeight="1">
      <c r="M573" s="118"/>
    </row>
    <row r="574" spans="13:13" ht="15.75" customHeight="1">
      <c r="M574" s="118"/>
    </row>
    <row r="575" spans="13:13" ht="15.75" customHeight="1">
      <c r="M575" s="118"/>
    </row>
    <row r="576" spans="13:13" ht="15.75" customHeight="1">
      <c r="M576" s="118"/>
    </row>
    <row r="577" spans="13:13" ht="15.75" customHeight="1">
      <c r="M577" s="118"/>
    </row>
    <row r="578" spans="13:13" ht="15.75" customHeight="1">
      <c r="M578" s="118"/>
    </row>
    <row r="579" spans="13:13" ht="15.75" customHeight="1">
      <c r="M579" s="118"/>
    </row>
    <row r="580" spans="13:13" ht="15.75" customHeight="1">
      <c r="M580" s="118"/>
    </row>
    <row r="581" spans="13:13" ht="15.75" customHeight="1">
      <c r="M581" s="118"/>
    </row>
    <row r="582" spans="13:13" ht="15.75" customHeight="1">
      <c r="M582" s="118"/>
    </row>
    <row r="583" spans="13:13" ht="15.75" customHeight="1">
      <c r="M583" s="118"/>
    </row>
    <row r="584" spans="13:13" ht="15.75" customHeight="1">
      <c r="M584" s="118"/>
    </row>
    <row r="585" spans="13:13" ht="15.75" customHeight="1">
      <c r="M585" s="118"/>
    </row>
    <row r="586" spans="13:13" ht="15.75" customHeight="1">
      <c r="M586" s="118"/>
    </row>
    <row r="587" spans="13:13" ht="15.75" customHeight="1">
      <c r="M587" s="118"/>
    </row>
    <row r="588" spans="13:13" ht="15.75" customHeight="1">
      <c r="M588" s="118"/>
    </row>
    <row r="589" spans="13:13" ht="15.75" customHeight="1">
      <c r="M589" s="118"/>
    </row>
    <row r="590" spans="13:13" ht="15.75" customHeight="1">
      <c r="M590" s="118"/>
    </row>
    <row r="591" spans="13:13" ht="15.75" customHeight="1">
      <c r="M591" s="118"/>
    </row>
    <row r="592" spans="13:13" ht="15.75" customHeight="1">
      <c r="M592" s="118"/>
    </row>
    <row r="593" spans="13:13" ht="15.75" customHeight="1">
      <c r="M593" s="118"/>
    </row>
    <row r="594" spans="13:13" ht="15.75" customHeight="1">
      <c r="M594" s="118"/>
    </row>
    <row r="595" spans="13:13" ht="15.75" customHeight="1">
      <c r="M595" s="118"/>
    </row>
    <row r="596" spans="13:13" ht="15.75" customHeight="1">
      <c r="M596" s="118"/>
    </row>
    <row r="597" spans="13:13" ht="15.75" customHeight="1">
      <c r="M597" s="118"/>
    </row>
    <row r="598" spans="13:13" ht="15.75" customHeight="1">
      <c r="M598" s="118"/>
    </row>
    <row r="599" spans="13:13" ht="15.75" customHeight="1">
      <c r="M599" s="118"/>
    </row>
    <row r="600" spans="13:13" ht="15.75" customHeight="1">
      <c r="M600" s="118"/>
    </row>
    <row r="601" spans="13:13" ht="15.75" customHeight="1">
      <c r="M601" s="118"/>
    </row>
    <row r="602" spans="13:13" ht="15.75" customHeight="1">
      <c r="M602" s="118"/>
    </row>
    <row r="603" spans="13:13" ht="15.75" customHeight="1">
      <c r="M603" s="118"/>
    </row>
    <row r="604" spans="13:13" ht="15.75" customHeight="1">
      <c r="M604" s="118"/>
    </row>
    <row r="605" spans="13:13" ht="15.75" customHeight="1">
      <c r="M605" s="118"/>
    </row>
    <row r="606" spans="13:13" ht="15.75" customHeight="1">
      <c r="M606" s="118"/>
    </row>
    <row r="607" spans="13:13" ht="15.75" customHeight="1">
      <c r="M607" s="118"/>
    </row>
    <row r="608" spans="13:13" ht="15.75" customHeight="1">
      <c r="M608" s="118"/>
    </row>
    <row r="609" spans="13:13" ht="15.75" customHeight="1">
      <c r="M609" s="118"/>
    </row>
    <row r="610" spans="13:13" ht="15.75" customHeight="1">
      <c r="M610" s="118"/>
    </row>
    <row r="611" spans="13:13" ht="15.75" customHeight="1">
      <c r="M611" s="118"/>
    </row>
    <row r="612" spans="13:13" ht="15.75" customHeight="1">
      <c r="M612" s="118"/>
    </row>
    <row r="613" spans="13:13" ht="15.75" customHeight="1">
      <c r="M613" s="118"/>
    </row>
    <row r="614" spans="13:13" ht="15.75" customHeight="1">
      <c r="M614" s="118"/>
    </row>
    <row r="615" spans="13:13" ht="15.75" customHeight="1">
      <c r="M615" s="118"/>
    </row>
    <row r="616" spans="13:13" ht="15.75" customHeight="1">
      <c r="M616" s="118"/>
    </row>
    <row r="617" spans="13:13" ht="15.75" customHeight="1">
      <c r="M617" s="118"/>
    </row>
    <row r="618" spans="13:13" ht="15.75" customHeight="1">
      <c r="M618" s="118"/>
    </row>
    <row r="619" spans="13:13" ht="15.75" customHeight="1">
      <c r="M619" s="118"/>
    </row>
    <row r="620" spans="13:13" ht="15.75" customHeight="1">
      <c r="M620" s="118"/>
    </row>
    <row r="621" spans="13:13" ht="15.75" customHeight="1">
      <c r="M621" s="118"/>
    </row>
    <row r="622" spans="13:13" ht="15.75" customHeight="1">
      <c r="M622" s="118"/>
    </row>
    <row r="623" spans="13:13" ht="15.75" customHeight="1">
      <c r="M623" s="118"/>
    </row>
    <row r="624" spans="13:13" ht="15.75" customHeight="1">
      <c r="M624" s="118"/>
    </row>
    <row r="625" spans="13:13" ht="15.75" customHeight="1">
      <c r="M625" s="118"/>
    </row>
    <row r="626" spans="13:13" ht="15.75" customHeight="1">
      <c r="M626" s="118"/>
    </row>
    <row r="627" spans="13:13" ht="15.75" customHeight="1">
      <c r="M627" s="118"/>
    </row>
    <row r="628" spans="13:13" ht="15.75" customHeight="1">
      <c r="M628" s="118"/>
    </row>
    <row r="629" spans="13:13" ht="15.75" customHeight="1">
      <c r="M629" s="118"/>
    </row>
    <row r="630" spans="13:13" ht="15.75" customHeight="1">
      <c r="M630" s="118"/>
    </row>
    <row r="631" spans="13:13" ht="15.75" customHeight="1">
      <c r="M631" s="118"/>
    </row>
    <row r="632" spans="13:13" ht="15.75" customHeight="1">
      <c r="M632" s="118"/>
    </row>
    <row r="633" spans="13:13" ht="15.75" customHeight="1">
      <c r="M633" s="118"/>
    </row>
    <row r="634" spans="13:13" ht="15.75" customHeight="1">
      <c r="M634" s="118"/>
    </row>
    <row r="635" spans="13:13" ht="15.75" customHeight="1">
      <c r="M635" s="118"/>
    </row>
    <row r="636" spans="13:13" ht="15.75" customHeight="1">
      <c r="M636" s="118"/>
    </row>
    <row r="637" spans="13:13" ht="15.75" customHeight="1">
      <c r="M637" s="118"/>
    </row>
    <row r="638" spans="13:13" ht="15.75" customHeight="1">
      <c r="M638" s="118"/>
    </row>
    <row r="639" spans="13:13" ht="15.75" customHeight="1">
      <c r="M639" s="118"/>
    </row>
    <row r="640" spans="13:13" ht="15.75" customHeight="1">
      <c r="M640" s="118"/>
    </row>
    <row r="641" spans="13:13" ht="15.75" customHeight="1">
      <c r="M641" s="118"/>
    </row>
    <row r="642" spans="13:13" ht="15.75" customHeight="1">
      <c r="M642" s="118"/>
    </row>
    <row r="643" spans="13:13" ht="15.75" customHeight="1">
      <c r="M643" s="118"/>
    </row>
    <row r="644" spans="13:13" ht="15.75" customHeight="1">
      <c r="M644" s="118"/>
    </row>
    <row r="645" spans="13:13" ht="15.75" customHeight="1">
      <c r="M645" s="118"/>
    </row>
    <row r="646" spans="13:13" ht="15.75" customHeight="1">
      <c r="M646" s="118"/>
    </row>
    <row r="647" spans="13:13" ht="15.75" customHeight="1">
      <c r="M647" s="118"/>
    </row>
    <row r="648" spans="13:13" ht="15.75" customHeight="1">
      <c r="M648" s="118"/>
    </row>
    <row r="649" spans="13:13" ht="15.75" customHeight="1">
      <c r="M649" s="118"/>
    </row>
    <row r="650" spans="13:13" ht="15.75" customHeight="1">
      <c r="M650" s="118"/>
    </row>
    <row r="651" spans="13:13" ht="15.75" customHeight="1">
      <c r="M651" s="118"/>
    </row>
    <row r="652" spans="13:13" ht="15.75" customHeight="1">
      <c r="M652" s="118"/>
    </row>
    <row r="653" spans="13:13" ht="15.75" customHeight="1">
      <c r="M653" s="118"/>
    </row>
    <row r="654" spans="13:13" ht="15.75" customHeight="1">
      <c r="M654" s="118"/>
    </row>
    <row r="655" spans="13:13" ht="15.75" customHeight="1">
      <c r="M655" s="118"/>
    </row>
    <row r="656" spans="13:13" ht="15.75" customHeight="1">
      <c r="M656" s="118"/>
    </row>
    <row r="657" spans="13:13" ht="15.75" customHeight="1">
      <c r="M657" s="118"/>
    </row>
    <row r="658" spans="13:13" ht="15.75" customHeight="1">
      <c r="M658" s="118"/>
    </row>
    <row r="659" spans="13:13" ht="15.75" customHeight="1">
      <c r="M659" s="118"/>
    </row>
    <row r="660" spans="13:13" ht="15.75" customHeight="1">
      <c r="M660" s="118"/>
    </row>
    <row r="661" spans="13:13" ht="15.75" customHeight="1">
      <c r="M661" s="118"/>
    </row>
    <row r="662" spans="13:13" ht="15.75" customHeight="1">
      <c r="M662" s="118"/>
    </row>
    <row r="663" spans="13:13" ht="15.75" customHeight="1">
      <c r="M663" s="118"/>
    </row>
    <row r="664" spans="13:13" ht="15.75" customHeight="1">
      <c r="M664" s="118"/>
    </row>
    <row r="665" spans="13:13" ht="15.75" customHeight="1">
      <c r="M665" s="118"/>
    </row>
    <row r="666" spans="13:13" ht="15.75" customHeight="1">
      <c r="M666" s="118"/>
    </row>
    <row r="667" spans="13:13" ht="15.75" customHeight="1">
      <c r="M667" s="118"/>
    </row>
    <row r="668" spans="13:13" ht="15.75" customHeight="1">
      <c r="M668" s="118"/>
    </row>
    <row r="669" spans="13:13" ht="15.75" customHeight="1">
      <c r="M669" s="118"/>
    </row>
    <row r="670" spans="13:13" ht="15.75" customHeight="1">
      <c r="M670" s="118"/>
    </row>
    <row r="671" spans="13:13" ht="15.75" customHeight="1">
      <c r="M671" s="118"/>
    </row>
    <row r="672" spans="13:13" ht="15.75" customHeight="1">
      <c r="M672" s="118"/>
    </row>
    <row r="673" spans="13:13" ht="15.75" customHeight="1">
      <c r="M673" s="118"/>
    </row>
    <row r="674" spans="13:13" ht="15.75" customHeight="1">
      <c r="M674" s="118"/>
    </row>
    <row r="675" spans="13:13" ht="15.75" customHeight="1">
      <c r="M675" s="118"/>
    </row>
    <row r="676" spans="13:13" ht="15.75" customHeight="1">
      <c r="M676" s="118"/>
    </row>
    <row r="677" spans="13:13" ht="15.75" customHeight="1">
      <c r="M677" s="118"/>
    </row>
    <row r="678" spans="13:13" ht="15.75" customHeight="1">
      <c r="M678" s="118"/>
    </row>
    <row r="679" spans="13:13" ht="15.75" customHeight="1">
      <c r="M679" s="118"/>
    </row>
    <row r="680" spans="13:13" ht="15.75" customHeight="1">
      <c r="M680" s="118"/>
    </row>
    <row r="681" spans="13:13" ht="15.75" customHeight="1">
      <c r="M681" s="118"/>
    </row>
    <row r="682" spans="13:13" ht="15.75" customHeight="1">
      <c r="M682" s="118"/>
    </row>
    <row r="683" spans="13:13" ht="15.75" customHeight="1">
      <c r="M683" s="118"/>
    </row>
    <row r="684" spans="13:13" ht="15.75" customHeight="1">
      <c r="M684" s="118"/>
    </row>
    <row r="685" spans="13:13" ht="15.75" customHeight="1">
      <c r="M685" s="118"/>
    </row>
    <row r="686" spans="13:13" ht="15.75" customHeight="1">
      <c r="M686" s="118"/>
    </row>
    <row r="687" spans="13:13" ht="15.75" customHeight="1">
      <c r="M687" s="118"/>
    </row>
    <row r="688" spans="13:13" ht="15.75" customHeight="1">
      <c r="M688" s="118"/>
    </row>
    <row r="689" spans="13:13" ht="15.75" customHeight="1">
      <c r="M689" s="118"/>
    </row>
    <row r="690" spans="13:13" ht="15.75" customHeight="1">
      <c r="M690" s="118"/>
    </row>
    <row r="691" spans="13:13" ht="15.75" customHeight="1">
      <c r="M691" s="118"/>
    </row>
    <row r="692" spans="13:13" ht="15.75" customHeight="1">
      <c r="M692" s="118"/>
    </row>
    <row r="693" spans="13:13" ht="15.75" customHeight="1">
      <c r="M693" s="118"/>
    </row>
    <row r="694" spans="13:13" ht="15.75" customHeight="1">
      <c r="M694" s="118"/>
    </row>
    <row r="695" spans="13:13" ht="15.75" customHeight="1">
      <c r="M695" s="118"/>
    </row>
    <row r="696" spans="13:13" ht="15.75" customHeight="1">
      <c r="M696" s="118"/>
    </row>
    <row r="697" spans="13:13" ht="15.75" customHeight="1">
      <c r="M697" s="118"/>
    </row>
    <row r="698" spans="13:13" ht="15.75" customHeight="1">
      <c r="M698" s="118"/>
    </row>
    <row r="699" spans="13:13" ht="15.75" customHeight="1">
      <c r="M699" s="118"/>
    </row>
    <row r="700" spans="13:13" ht="15.75" customHeight="1">
      <c r="M700" s="118"/>
    </row>
    <row r="701" spans="13:13" ht="15.75" customHeight="1">
      <c r="M701" s="118"/>
    </row>
    <row r="702" spans="13:13" ht="15.75" customHeight="1">
      <c r="M702" s="118"/>
    </row>
    <row r="703" spans="13:13" ht="15.75" customHeight="1">
      <c r="M703" s="118"/>
    </row>
    <row r="704" spans="13:13" ht="15.75" customHeight="1">
      <c r="M704" s="118"/>
    </row>
    <row r="705" spans="13:13" ht="15.75" customHeight="1">
      <c r="M705" s="118"/>
    </row>
    <row r="706" spans="13:13" ht="15.75" customHeight="1">
      <c r="M706" s="118"/>
    </row>
    <row r="707" spans="13:13" ht="15.75" customHeight="1">
      <c r="M707" s="118"/>
    </row>
    <row r="708" spans="13:13" ht="15.75" customHeight="1">
      <c r="M708" s="118"/>
    </row>
    <row r="709" spans="13:13" ht="15.75" customHeight="1">
      <c r="M709" s="118"/>
    </row>
    <row r="710" spans="13:13" ht="15.75" customHeight="1">
      <c r="M710" s="118"/>
    </row>
    <row r="711" spans="13:13" ht="15.75" customHeight="1">
      <c r="M711" s="118"/>
    </row>
    <row r="712" spans="13:13" ht="15.75" customHeight="1">
      <c r="M712" s="118"/>
    </row>
    <row r="713" spans="13:13" ht="15.75" customHeight="1">
      <c r="M713" s="118"/>
    </row>
    <row r="714" spans="13:13" ht="15.75" customHeight="1">
      <c r="M714" s="118"/>
    </row>
    <row r="715" spans="13:13" ht="15.75" customHeight="1">
      <c r="M715" s="118"/>
    </row>
    <row r="716" spans="13:13" ht="15.75" customHeight="1">
      <c r="M716" s="118"/>
    </row>
    <row r="717" spans="13:13" ht="15.75" customHeight="1">
      <c r="M717" s="118"/>
    </row>
    <row r="718" spans="13:13" ht="15.75" customHeight="1">
      <c r="M718" s="118"/>
    </row>
    <row r="719" spans="13:13" ht="15.75" customHeight="1">
      <c r="M719" s="118"/>
    </row>
    <row r="720" spans="13:13" ht="15.75" customHeight="1">
      <c r="M720" s="118"/>
    </row>
    <row r="721" spans="13:13" ht="15.75" customHeight="1">
      <c r="M721" s="118"/>
    </row>
    <row r="722" spans="13:13" ht="15.75" customHeight="1">
      <c r="M722" s="118"/>
    </row>
    <row r="723" spans="13:13" ht="15.75" customHeight="1">
      <c r="M723" s="118"/>
    </row>
    <row r="724" spans="13:13" ht="15.75" customHeight="1">
      <c r="M724" s="118"/>
    </row>
    <row r="725" spans="13:13" ht="15.75" customHeight="1">
      <c r="M725" s="118"/>
    </row>
    <row r="726" spans="13:13" ht="15.75" customHeight="1">
      <c r="M726" s="118"/>
    </row>
    <row r="727" spans="13:13" ht="15.75" customHeight="1">
      <c r="M727" s="118"/>
    </row>
    <row r="728" spans="13:13" ht="15.75" customHeight="1">
      <c r="M728" s="118"/>
    </row>
    <row r="729" spans="13:13" ht="15.75" customHeight="1">
      <c r="M729" s="118"/>
    </row>
    <row r="730" spans="13:13" ht="15.75" customHeight="1">
      <c r="M730" s="118"/>
    </row>
    <row r="731" spans="13:13" ht="15.75" customHeight="1">
      <c r="M731" s="118"/>
    </row>
    <row r="732" spans="13:13" ht="15.75" customHeight="1">
      <c r="M732" s="118"/>
    </row>
    <row r="733" spans="13:13" ht="15.75" customHeight="1">
      <c r="M733" s="118"/>
    </row>
    <row r="734" spans="13:13" ht="15.75" customHeight="1">
      <c r="M734" s="118"/>
    </row>
    <row r="735" spans="13:13" ht="15.75" customHeight="1">
      <c r="M735" s="118"/>
    </row>
    <row r="736" spans="13:13" ht="15.75" customHeight="1">
      <c r="M736" s="118"/>
    </row>
    <row r="737" spans="13:13" ht="15.75" customHeight="1">
      <c r="M737" s="118"/>
    </row>
    <row r="738" spans="13:13" ht="15.75" customHeight="1">
      <c r="M738" s="118"/>
    </row>
    <row r="739" spans="13:13" ht="15.75" customHeight="1">
      <c r="M739" s="118"/>
    </row>
    <row r="740" spans="13:13" ht="15.75" customHeight="1">
      <c r="M740" s="118"/>
    </row>
    <row r="741" spans="13:13" ht="15.75" customHeight="1">
      <c r="M741" s="118"/>
    </row>
    <row r="742" spans="13:13" ht="15.75" customHeight="1">
      <c r="M742" s="118"/>
    </row>
    <row r="743" spans="13:13" ht="15.75" customHeight="1">
      <c r="M743" s="118"/>
    </row>
    <row r="744" spans="13:13" ht="15.75" customHeight="1">
      <c r="M744" s="118"/>
    </row>
    <row r="745" spans="13:13" ht="15.75" customHeight="1">
      <c r="M745" s="118"/>
    </row>
    <row r="746" spans="13:13" ht="15.75" customHeight="1">
      <c r="M746" s="118"/>
    </row>
    <row r="747" spans="13:13" ht="15.75" customHeight="1">
      <c r="M747" s="118"/>
    </row>
    <row r="748" spans="13:13" ht="15.75" customHeight="1">
      <c r="M748" s="118"/>
    </row>
    <row r="749" spans="13:13" ht="15.75" customHeight="1">
      <c r="M749" s="118"/>
    </row>
    <row r="750" spans="13:13" ht="15.75" customHeight="1">
      <c r="M750" s="118"/>
    </row>
    <row r="751" spans="13:13" ht="15.75" customHeight="1">
      <c r="M751" s="118"/>
    </row>
    <row r="752" spans="13:13" ht="15.75" customHeight="1">
      <c r="M752" s="118"/>
    </row>
    <row r="753" spans="13:13" ht="15.75" customHeight="1">
      <c r="M753" s="118"/>
    </row>
    <row r="754" spans="13:13" ht="15.75" customHeight="1">
      <c r="M754" s="118"/>
    </row>
    <row r="755" spans="13:13" ht="15.75" customHeight="1">
      <c r="M755" s="118"/>
    </row>
    <row r="756" spans="13:13" ht="15.75" customHeight="1">
      <c r="M756" s="118"/>
    </row>
    <row r="757" spans="13:13" ht="15.75" customHeight="1">
      <c r="M757" s="118"/>
    </row>
    <row r="758" spans="13:13" ht="15.75" customHeight="1">
      <c r="M758" s="118"/>
    </row>
    <row r="759" spans="13:13" ht="15.75" customHeight="1">
      <c r="M759" s="118"/>
    </row>
    <row r="760" spans="13:13" ht="15.75" customHeight="1">
      <c r="M760" s="118"/>
    </row>
    <row r="761" spans="13:13" ht="15.75" customHeight="1">
      <c r="M761" s="118"/>
    </row>
    <row r="762" spans="13:13" ht="15.75" customHeight="1">
      <c r="M762" s="118"/>
    </row>
    <row r="763" spans="13:13" ht="15.75" customHeight="1">
      <c r="M763" s="118"/>
    </row>
    <row r="764" spans="13:13" ht="15.75" customHeight="1">
      <c r="M764" s="118"/>
    </row>
    <row r="765" spans="13:13" ht="15.75" customHeight="1">
      <c r="M765" s="118"/>
    </row>
    <row r="766" spans="13:13" ht="15.75" customHeight="1">
      <c r="M766" s="118"/>
    </row>
    <row r="767" spans="13:13" ht="15.75" customHeight="1">
      <c r="M767" s="118"/>
    </row>
    <row r="768" spans="13:13" ht="15.75" customHeight="1">
      <c r="M768" s="118"/>
    </row>
    <row r="769" spans="13:13" ht="15.75" customHeight="1">
      <c r="M769" s="118"/>
    </row>
    <row r="770" spans="13:13" ht="15.75" customHeight="1">
      <c r="M770" s="118"/>
    </row>
    <row r="771" spans="13:13" ht="15.75" customHeight="1">
      <c r="M771" s="118"/>
    </row>
    <row r="772" spans="13:13" ht="15.75" customHeight="1">
      <c r="M772" s="118"/>
    </row>
    <row r="773" spans="13:13" ht="15.75" customHeight="1">
      <c r="M773" s="118"/>
    </row>
    <row r="774" spans="13:13" ht="15.75" customHeight="1">
      <c r="M774" s="118"/>
    </row>
    <row r="775" spans="13:13" ht="15.75" customHeight="1">
      <c r="M775" s="118"/>
    </row>
    <row r="776" spans="13:13" ht="15.75" customHeight="1">
      <c r="M776" s="118"/>
    </row>
    <row r="777" spans="13:13" ht="15.75" customHeight="1">
      <c r="M777" s="118"/>
    </row>
    <row r="778" spans="13:13" ht="15.75" customHeight="1">
      <c r="M778" s="118"/>
    </row>
    <row r="779" spans="13:13" ht="15.75" customHeight="1">
      <c r="M779" s="118"/>
    </row>
    <row r="780" spans="13:13" ht="15.75" customHeight="1">
      <c r="M780" s="118"/>
    </row>
    <row r="781" spans="13:13" ht="15.75" customHeight="1">
      <c r="M781" s="118"/>
    </row>
    <row r="782" spans="13:13" ht="15.75" customHeight="1">
      <c r="M782" s="118"/>
    </row>
    <row r="783" spans="13:13" ht="15.75" customHeight="1">
      <c r="M783" s="118"/>
    </row>
    <row r="784" spans="13:13" ht="15.75" customHeight="1">
      <c r="M784" s="118"/>
    </row>
    <row r="785" spans="13:13" ht="15.75" customHeight="1">
      <c r="M785" s="118"/>
    </row>
    <row r="786" spans="13:13" ht="15.75" customHeight="1">
      <c r="M786" s="118"/>
    </row>
    <row r="787" spans="13:13" ht="15.75" customHeight="1">
      <c r="M787" s="118"/>
    </row>
    <row r="788" spans="13:13" ht="15.75" customHeight="1">
      <c r="M788" s="118"/>
    </row>
    <row r="789" spans="13:13" ht="15.75" customHeight="1">
      <c r="M789" s="118"/>
    </row>
    <row r="790" spans="13:13" ht="15.75" customHeight="1">
      <c r="M790" s="118"/>
    </row>
    <row r="791" spans="13:13" ht="15.75" customHeight="1">
      <c r="M791" s="118"/>
    </row>
    <row r="792" spans="13:13" ht="15.75" customHeight="1">
      <c r="M792" s="118"/>
    </row>
    <row r="793" spans="13:13" ht="15.75" customHeight="1">
      <c r="M793" s="118"/>
    </row>
    <row r="794" spans="13:13" ht="15.75" customHeight="1">
      <c r="M794" s="118"/>
    </row>
    <row r="795" spans="13:13" ht="15.75" customHeight="1">
      <c r="M795" s="118"/>
    </row>
    <row r="796" spans="13:13" ht="15.75" customHeight="1">
      <c r="M796" s="118"/>
    </row>
    <row r="797" spans="13:13" ht="15.75" customHeight="1">
      <c r="M797" s="118"/>
    </row>
    <row r="798" spans="13:13" ht="15.75" customHeight="1">
      <c r="M798" s="118"/>
    </row>
    <row r="799" spans="13:13" ht="15.75" customHeight="1">
      <c r="M799" s="118"/>
    </row>
    <row r="800" spans="13:13" ht="15.75" customHeight="1">
      <c r="M800" s="118"/>
    </row>
    <row r="801" spans="13:13" ht="15.75" customHeight="1">
      <c r="M801" s="118"/>
    </row>
    <row r="802" spans="13:13" ht="15.75" customHeight="1">
      <c r="M802" s="118"/>
    </row>
    <row r="803" spans="13:13" ht="15.75" customHeight="1">
      <c r="M803" s="118"/>
    </row>
    <row r="804" spans="13:13" ht="15.75" customHeight="1">
      <c r="M804" s="118"/>
    </row>
    <row r="805" spans="13:13" ht="15.75" customHeight="1">
      <c r="M805" s="118"/>
    </row>
    <row r="806" spans="13:13" ht="15.75" customHeight="1">
      <c r="M806" s="118"/>
    </row>
    <row r="807" spans="13:13" ht="15.75" customHeight="1">
      <c r="M807" s="118"/>
    </row>
    <row r="808" spans="13:13" ht="15.75" customHeight="1">
      <c r="M808" s="118"/>
    </row>
    <row r="809" spans="13:13" ht="15.75" customHeight="1">
      <c r="M809" s="118"/>
    </row>
    <row r="810" spans="13:13" ht="15.75" customHeight="1">
      <c r="M810" s="118"/>
    </row>
    <row r="811" spans="13:13" ht="15.75" customHeight="1">
      <c r="M811" s="118"/>
    </row>
    <row r="812" spans="13:13" ht="15.75" customHeight="1">
      <c r="M812" s="118"/>
    </row>
    <row r="813" spans="13:13" ht="15.75" customHeight="1">
      <c r="M813" s="118"/>
    </row>
    <row r="814" spans="13:13" ht="15.75" customHeight="1">
      <c r="M814" s="118"/>
    </row>
    <row r="815" spans="13:13" ht="15.75" customHeight="1">
      <c r="M815" s="118"/>
    </row>
    <row r="816" spans="13:13" ht="15.75" customHeight="1">
      <c r="M816" s="118"/>
    </row>
    <row r="817" spans="13:13" ht="15.75" customHeight="1">
      <c r="M817" s="118"/>
    </row>
    <row r="818" spans="13:13" ht="15.75" customHeight="1">
      <c r="M818" s="118"/>
    </row>
    <row r="819" spans="13:13" ht="15.75" customHeight="1">
      <c r="M819" s="118"/>
    </row>
    <row r="820" spans="13:13" ht="15.75" customHeight="1">
      <c r="M820" s="118"/>
    </row>
    <row r="821" spans="13:13" ht="15.75" customHeight="1">
      <c r="M821" s="118"/>
    </row>
    <row r="822" spans="13:13" ht="15.75" customHeight="1">
      <c r="M822" s="118"/>
    </row>
    <row r="823" spans="13:13" ht="15.75" customHeight="1">
      <c r="M823" s="118"/>
    </row>
    <row r="824" spans="13:13" ht="15.75" customHeight="1">
      <c r="M824" s="118"/>
    </row>
    <row r="825" spans="13:13" ht="15.75" customHeight="1">
      <c r="M825" s="118"/>
    </row>
    <row r="826" spans="13:13" ht="15.75" customHeight="1">
      <c r="M826" s="118"/>
    </row>
    <row r="827" spans="13:13" ht="15.75" customHeight="1">
      <c r="M827" s="118"/>
    </row>
    <row r="828" spans="13:13" ht="15.75" customHeight="1">
      <c r="M828" s="118"/>
    </row>
    <row r="829" spans="13:13" ht="15.75" customHeight="1">
      <c r="M829" s="118"/>
    </row>
    <row r="830" spans="13:13" ht="15.75" customHeight="1">
      <c r="M830" s="118"/>
    </row>
    <row r="831" spans="13:13" ht="15.75" customHeight="1">
      <c r="M831" s="118"/>
    </row>
    <row r="832" spans="13:13" ht="15.75" customHeight="1">
      <c r="M832" s="118"/>
    </row>
    <row r="833" spans="13:13" ht="15.75" customHeight="1">
      <c r="M833" s="118"/>
    </row>
    <row r="834" spans="13:13" ht="15.75" customHeight="1">
      <c r="M834" s="118"/>
    </row>
    <row r="835" spans="13:13" ht="15.75" customHeight="1">
      <c r="M835" s="118"/>
    </row>
    <row r="836" spans="13:13" ht="15.75" customHeight="1">
      <c r="M836" s="118"/>
    </row>
    <row r="837" spans="13:13" ht="15.75" customHeight="1">
      <c r="M837" s="118"/>
    </row>
    <row r="838" spans="13:13" ht="15.75" customHeight="1">
      <c r="M838" s="118"/>
    </row>
    <row r="839" spans="13:13" ht="15.75" customHeight="1">
      <c r="M839" s="118"/>
    </row>
    <row r="840" spans="13:13" ht="15.75" customHeight="1">
      <c r="M840" s="118"/>
    </row>
    <row r="841" spans="13:13" ht="15.75" customHeight="1">
      <c r="M841" s="118"/>
    </row>
    <row r="842" spans="13:13" ht="15.75" customHeight="1">
      <c r="M842" s="118"/>
    </row>
    <row r="843" spans="13:13" ht="15.75" customHeight="1">
      <c r="M843" s="118"/>
    </row>
    <row r="844" spans="13:13" ht="15.75" customHeight="1">
      <c r="M844" s="118"/>
    </row>
    <row r="845" spans="13:13" ht="15.75" customHeight="1">
      <c r="M845" s="118"/>
    </row>
    <row r="846" spans="13:13" ht="15.75" customHeight="1">
      <c r="M846" s="118"/>
    </row>
    <row r="847" spans="13:13" ht="15.75" customHeight="1">
      <c r="M847" s="118"/>
    </row>
    <row r="848" spans="13:13" ht="15.75" customHeight="1">
      <c r="M848" s="118"/>
    </row>
    <row r="849" spans="13:13" ht="15.75" customHeight="1">
      <c r="M849" s="118"/>
    </row>
    <row r="850" spans="13:13" ht="15.75" customHeight="1">
      <c r="M850" s="118"/>
    </row>
    <row r="851" spans="13:13" ht="15.75" customHeight="1">
      <c r="M851" s="118"/>
    </row>
    <row r="852" spans="13:13" ht="15.75" customHeight="1">
      <c r="M852" s="118"/>
    </row>
    <row r="853" spans="13:13" ht="15.75" customHeight="1">
      <c r="M853" s="118"/>
    </row>
    <row r="854" spans="13:13" ht="15.75" customHeight="1">
      <c r="M854" s="118"/>
    </row>
    <row r="855" spans="13:13" ht="15.75" customHeight="1">
      <c r="M855" s="118"/>
    </row>
    <row r="856" spans="13:13" ht="15.75" customHeight="1">
      <c r="M856" s="118"/>
    </row>
    <row r="857" spans="13:13" ht="15.75" customHeight="1">
      <c r="M857" s="118"/>
    </row>
    <row r="858" spans="13:13" ht="15.75" customHeight="1">
      <c r="M858" s="118"/>
    </row>
    <row r="859" spans="13:13" ht="15.75" customHeight="1">
      <c r="M859" s="118"/>
    </row>
    <row r="860" spans="13:13" ht="15.75" customHeight="1">
      <c r="M860" s="118"/>
    </row>
    <row r="861" spans="13:13" ht="15.75" customHeight="1">
      <c r="M861" s="118"/>
    </row>
    <row r="862" spans="13:13" ht="15.75" customHeight="1">
      <c r="M862" s="118"/>
    </row>
    <row r="863" spans="13:13" ht="15.75" customHeight="1">
      <c r="M863" s="118"/>
    </row>
    <row r="864" spans="13:13" ht="15.75" customHeight="1">
      <c r="M864" s="118"/>
    </row>
    <row r="865" spans="13:13" ht="15.75" customHeight="1">
      <c r="M865" s="118"/>
    </row>
    <row r="866" spans="13:13" ht="15.75" customHeight="1">
      <c r="M866" s="118"/>
    </row>
    <row r="867" spans="13:13" ht="15.75" customHeight="1">
      <c r="M867" s="118"/>
    </row>
    <row r="868" spans="13:13" ht="15.75" customHeight="1">
      <c r="M868" s="118"/>
    </row>
    <row r="869" spans="13:13" ht="15.75" customHeight="1">
      <c r="M869" s="118"/>
    </row>
    <row r="870" spans="13:13" ht="15.75" customHeight="1">
      <c r="M870" s="118"/>
    </row>
    <row r="871" spans="13:13" ht="15.75" customHeight="1">
      <c r="M871" s="118"/>
    </row>
    <row r="872" spans="13:13" ht="15.75" customHeight="1">
      <c r="M872" s="118"/>
    </row>
    <row r="873" spans="13:13" ht="15.75" customHeight="1">
      <c r="M873" s="118"/>
    </row>
    <row r="874" spans="13:13" ht="15.75" customHeight="1">
      <c r="M874" s="118"/>
    </row>
    <row r="875" spans="13:13" ht="15.75" customHeight="1">
      <c r="M875" s="118"/>
    </row>
    <row r="876" spans="13:13" ht="15.75" customHeight="1">
      <c r="M876" s="118"/>
    </row>
    <row r="877" spans="13:13" ht="15.75" customHeight="1">
      <c r="M877" s="118"/>
    </row>
    <row r="878" spans="13:13" ht="15.75" customHeight="1">
      <c r="M878" s="118"/>
    </row>
    <row r="879" spans="13:13" ht="15.75" customHeight="1">
      <c r="M879" s="118"/>
    </row>
    <row r="880" spans="13:13" ht="15.75" customHeight="1">
      <c r="M880" s="118"/>
    </row>
    <row r="881" spans="13:13" ht="15.75" customHeight="1">
      <c r="M881" s="118"/>
    </row>
    <row r="882" spans="13:13" ht="15.75" customHeight="1">
      <c r="M882" s="118"/>
    </row>
    <row r="883" spans="13:13" ht="15.75" customHeight="1">
      <c r="M883" s="118"/>
    </row>
    <row r="884" spans="13:13" ht="15.75" customHeight="1">
      <c r="M884" s="118"/>
    </row>
    <row r="885" spans="13:13" ht="15.75" customHeight="1">
      <c r="M885" s="118"/>
    </row>
    <row r="886" spans="13:13" ht="15.75" customHeight="1">
      <c r="M886" s="118"/>
    </row>
    <row r="887" spans="13:13" ht="15.75" customHeight="1">
      <c r="M887" s="118"/>
    </row>
    <row r="888" spans="13:13" ht="15.75" customHeight="1">
      <c r="M888" s="118"/>
    </row>
    <row r="889" spans="13:13" ht="15.75" customHeight="1">
      <c r="M889" s="118"/>
    </row>
    <row r="890" spans="13:13" ht="15.75" customHeight="1">
      <c r="M890" s="118"/>
    </row>
    <row r="891" spans="13:13" ht="15.75" customHeight="1">
      <c r="M891" s="118"/>
    </row>
    <row r="892" spans="13:13" ht="15.75" customHeight="1">
      <c r="M892" s="118"/>
    </row>
    <row r="893" spans="13:13" ht="15.75" customHeight="1">
      <c r="M893" s="118"/>
    </row>
    <row r="894" spans="13:13" ht="15.75" customHeight="1">
      <c r="M894" s="118"/>
    </row>
    <row r="895" spans="13:13" ht="15.75" customHeight="1">
      <c r="M895" s="118"/>
    </row>
    <row r="896" spans="13:13" ht="15.75" customHeight="1">
      <c r="M896" s="118"/>
    </row>
    <row r="897" spans="13:13" ht="15.75" customHeight="1">
      <c r="M897" s="118"/>
    </row>
    <row r="898" spans="13:13" ht="15.75" customHeight="1">
      <c r="M898" s="118"/>
    </row>
    <row r="899" spans="13:13" ht="15.75" customHeight="1">
      <c r="M899" s="118"/>
    </row>
    <row r="900" spans="13:13" ht="15.75" customHeight="1">
      <c r="M900" s="118"/>
    </row>
    <row r="901" spans="13:13" ht="15.75" customHeight="1">
      <c r="M901" s="118"/>
    </row>
    <row r="902" spans="13:13" ht="15.75" customHeight="1">
      <c r="M902" s="118"/>
    </row>
    <row r="903" spans="13:13" ht="15.75" customHeight="1">
      <c r="M903" s="118"/>
    </row>
    <row r="904" spans="13:13" ht="15.75" customHeight="1">
      <c r="M904" s="118"/>
    </row>
    <row r="905" spans="13:13" ht="15.75" customHeight="1">
      <c r="M905" s="118"/>
    </row>
    <row r="906" spans="13:13" ht="15.75" customHeight="1">
      <c r="M906" s="118"/>
    </row>
    <row r="907" spans="13:13" ht="15.75" customHeight="1">
      <c r="M907" s="118"/>
    </row>
    <row r="908" spans="13:13" ht="15.75" customHeight="1">
      <c r="M908" s="118"/>
    </row>
    <row r="909" spans="13:13" ht="15.75" customHeight="1">
      <c r="M909" s="118"/>
    </row>
    <row r="910" spans="13:13" ht="15.75" customHeight="1">
      <c r="M910" s="118"/>
    </row>
    <row r="911" spans="13:13" ht="15.75" customHeight="1">
      <c r="M911" s="118"/>
    </row>
    <row r="912" spans="13:13" ht="15.75" customHeight="1">
      <c r="M912" s="118"/>
    </row>
    <row r="913" spans="13:13" ht="15.75" customHeight="1">
      <c r="M913" s="118"/>
    </row>
    <row r="914" spans="13:13" ht="15.75" customHeight="1">
      <c r="M914" s="118"/>
    </row>
    <row r="915" spans="13:13" ht="15.75" customHeight="1">
      <c r="M915" s="118"/>
    </row>
    <row r="916" spans="13:13" ht="15.75" customHeight="1">
      <c r="M916" s="118"/>
    </row>
    <row r="917" spans="13:13" ht="15.75" customHeight="1">
      <c r="M917" s="118"/>
    </row>
    <row r="918" spans="13:13" ht="15.75" customHeight="1">
      <c r="M918" s="118"/>
    </row>
    <row r="919" spans="13:13" ht="15.75" customHeight="1">
      <c r="M919" s="118"/>
    </row>
    <row r="920" spans="13:13" ht="15.75" customHeight="1">
      <c r="M920" s="118"/>
    </row>
    <row r="921" spans="13:13" ht="15.75" customHeight="1">
      <c r="M921" s="118"/>
    </row>
    <row r="922" spans="13:13" ht="15.75" customHeight="1">
      <c r="M922" s="118"/>
    </row>
    <row r="923" spans="13:13" ht="15.75" customHeight="1">
      <c r="M923" s="118"/>
    </row>
    <row r="924" spans="13:13" ht="15.75" customHeight="1">
      <c r="M924" s="118"/>
    </row>
    <row r="925" spans="13:13" ht="15.75" customHeight="1">
      <c r="M925" s="118"/>
    </row>
    <row r="926" spans="13:13" ht="15.75" customHeight="1">
      <c r="M926" s="118"/>
    </row>
    <row r="927" spans="13:13" ht="15.75" customHeight="1">
      <c r="M927" s="118"/>
    </row>
    <row r="928" spans="13:13" ht="15.75" customHeight="1">
      <c r="M928" s="118"/>
    </row>
    <row r="929" spans="13:13" ht="15.75" customHeight="1">
      <c r="M929" s="118"/>
    </row>
    <row r="930" spans="13:13" ht="15.75" customHeight="1">
      <c r="M930" s="118"/>
    </row>
    <row r="931" spans="13:13" ht="15.75" customHeight="1">
      <c r="M931" s="118"/>
    </row>
    <row r="932" spans="13:13" ht="15.75" customHeight="1">
      <c r="M932" s="118"/>
    </row>
    <row r="933" spans="13:13" ht="15.75" customHeight="1">
      <c r="M933" s="118"/>
    </row>
    <row r="934" spans="13:13" ht="15.75" customHeight="1">
      <c r="M934" s="118"/>
    </row>
    <row r="935" spans="13:13" ht="15.75" customHeight="1">
      <c r="M935" s="118"/>
    </row>
    <row r="936" spans="13:13" ht="15.75" customHeight="1">
      <c r="M936" s="118"/>
    </row>
    <row r="937" spans="13:13" ht="15.75" customHeight="1">
      <c r="M937" s="118"/>
    </row>
    <row r="938" spans="13:13" ht="15.75" customHeight="1">
      <c r="M938" s="118"/>
    </row>
    <row r="939" spans="13:13" ht="15.75" customHeight="1">
      <c r="M939" s="118"/>
    </row>
    <row r="940" spans="13:13" ht="15.75" customHeight="1">
      <c r="M940" s="118"/>
    </row>
    <row r="941" spans="13:13" ht="15.75" customHeight="1">
      <c r="M941" s="118"/>
    </row>
    <row r="942" spans="13:13" ht="15.75" customHeight="1">
      <c r="M942" s="118"/>
    </row>
    <row r="943" spans="13:13" ht="15.75" customHeight="1">
      <c r="M943" s="118"/>
    </row>
    <row r="944" spans="13:13" ht="15.75" customHeight="1">
      <c r="M944" s="118"/>
    </row>
    <row r="945" spans="13:13" ht="15.75" customHeight="1">
      <c r="M945" s="118"/>
    </row>
    <row r="946" spans="13:13" ht="15.75" customHeight="1">
      <c r="M946" s="118"/>
    </row>
    <row r="947" spans="13:13" ht="15.75" customHeight="1">
      <c r="M947" s="118"/>
    </row>
    <row r="948" spans="13:13" ht="15.75" customHeight="1">
      <c r="M948" s="118"/>
    </row>
    <row r="949" spans="13:13" ht="15.75" customHeight="1">
      <c r="M949" s="118"/>
    </row>
    <row r="950" spans="13:13" ht="15.75" customHeight="1">
      <c r="M950" s="118"/>
    </row>
    <row r="951" spans="13:13" ht="15.75" customHeight="1">
      <c r="M951" s="118"/>
    </row>
    <row r="952" spans="13:13" ht="15.75" customHeight="1">
      <c r="M952" s="118"/>
    </row>
    <row r="953" spans="13:13" ht="15.75" customHeight="1">
      <c r="M953" s="118"/>
    </row>
    <row r="954" spans="13:13" ht="15.75" customHeight="1">
      <c r="M954" s="118"/>
    </row>
    <row r="955" spans="13:13" ht="15.75" customHeight="1">
      <c r="M955" s="118"/>
    </row>
    <row r="956" spans="13:13" ht="15.75" customHeight="1">
      <c r="M956" s="118"/>
    </row>
    <row r="957" spans="13:13" ht="15.75" customHeight="1">
      <c r="M957" s="118"/>
    </row>
    <row r="958" spans="13:13" ht="15.75" customHeight="1">
      <c r="M958" s="118"/>
    </row>
    <row r="959" spans="13:13" ht="15.75" customHeight="1">
      <c r="M959" s="118"/>
    </row>
    <row r="960" spans="13:13" ht="15.75" customHeight="1">
      <c r="M960" s="118"/>
    </row>
    <row r="961" spans="13:13" ht="15.75" customHeight="1">
      <c r="M961" s="118"/>
    </row>
    <row r="962" spans="13:13" ht="15.75" customHeight="1">
      <c r="M962" s="118"/>
    </row>
    <row r="963" spans="13:13" ht="15.75" customHeight="1">
      <c r="M963" s="118"/>
    </row>
    <row r="964" spans="13:13" ht="15.75" customHeight="1">
      <c r="M964" s="118"/>
    </row>
    <row r="965" spans="13:13" ht="15.75" customHeight="1">
      <c r="M965" s="118"/>
    </row>
    <row r="966" spans="13:13" ht="15.75" customHeight="1">
      <c r="M966" s="118"/>
    </row>
    <row r="967" spans="13:13" ht="15.75" customHeight="1">
      <c r="M967" s="118"/>
    </row>
    <row r="968" spans="13:13" ht="15.75" customHeight="1">
      <c r="M968" s="118"/>
    </row>
    <row r="969" spans="13:13" ht="15.75" customHeight="1">
      <c r="M969" s="118"/>
    </row>
    <row r="970" spans="13:13" ht="15.75" customHeight="1">
      <c r="M970" s="118"/>
    </row>
    <row r="971" spans="13:13" ht="15.75" customHeight="1">
      <c r="M971" s="118"/>
    </row>
    <row r="972" spans="13:13" ht="15.75" customHeight="1">
      <c r="M972" s="118"/>
    </row>
    <row r="973" spans="13:13" ht="15.75" customHeight="1">
      <c r="M973" s="118"/>
    </row>
    <row r="974" spans="13:13" ht="15.75" customHeight="1">
      <c r="M974" s="118"/>
    </row>
    <row r="975" spans="13:13" ht="15.75" customHeight="1">
      <c r="M975" s="118"/>
    </row>
    <row r="976" spans="13:13" ht="15.75" customHeight="1">
      <c r="M976" s="118"/>
    </row>
    <row r="977" spans="13:13" ht="15.75" customHeight="1">
      <c r="M977" s="118"/>
    </row>
    <row r="978" spans="13:13" ht="15.75" customHeight="1">
      <c r="M978" s="118"/>
    </row>
    <row r="979" spans="13:13" ht="15.75" customHeight="1">
      <c r="M979" s="118"/>
    </row>
    <row r="980" spans="13:13" ht="15.75" customHeight="1">
      <c r="M980" s="118"/>
    </row>
    <row r="981" spans="13:13" ht="15.75" customHeight="1">
      <c r="M981" s="118"/>
    </row>
    <row r="982" spans="13:13" ht="15.75" customHeight="1">
      <c r="M982" s="118"/>
    </row>
    <row r="983" spans="13:13" ht="15.75" customHeight="1">
      <c r="M983" s="118"/>
    </row>
    <row r="984" spans="13:13" ht="15.75" customHeight="1">
      <c r="M984" s="118"/>
    </row>
    <row r="985" spans="13:13" ht="15.75" customHeight="1">
      <c r="M985" s="118"/>
    </row>
    <row r="986" spans="13:13" ht="15.75" customHeight="1">
      <c r="M986" s="118"/>
    </row>
    <row r="987" spans="13:13" ht="15.75" customHeight="1">
      <c r="M987" s="118"/>
    </row>
    <row r="988" spans="13:13" ht="15.75" customHeight="1">
      <c r="M988" s="118"/>
    </row>
    <row r="989" spans="13:13" ht="15.75" customHeight="1">
      <c r="M989" s="118"/>
    </row>
    <row r="990" spans="13:13" ht="15.75" customHeight="1">
      <c r="M990" s="118"/>
    </row>
    <row r="991" spans="13:13" ht="15.75" customHeight="1">
      <c r="M991" s="118"/>
    </row>
    <row r="992" spans="13:13" ht="15.75" customHeight="1">
      <c r="M992" s="118"/>
    </row>
    <row r="993" spans="13:13" ht="15.75" customHeight="1">
      <c r="M993" s="118"/>
    </row>
    <row r="994" spans="13:13" ht="15.75" customHeight="1">
      <c r="M994" s="118"/>
    </row>
    <row r="995" spans="13:13" ht="15.75" customHeight="1">
      <c r="M995" s="118"/>
    </row>
    <row r="996" spans="13:13" ht="15.75" customHeight="1">
      <c r="M996" s="118"/>
    </row>
    <row r="997" spans="13:13" ht="15.75" customHeight="1">
      <c r="M997" s="118"/>
    </row>
    <row r="998" spans="13:13" ht="15.75" customHeight="1">
      <c r="M998" s="118"/>
    </row>
    <row r="999" spans="13:13" ht="15.75" customHeight="1">
      <c r="M999" s="118"/>
    </row>
    <row r="1000" spans="13:13" ht="15.75" customHeight="1">
      <c r="M1000" s="118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Calculadora rentabilidad inmobi</vt:lpstr>
      <vt:lpstr>Decisión de compra para alquile</vt:lpstr>
      <vt:lpstr>Calculadora gastos de compra</vt:lpstr>
      <vt:lpstr>Cashflow</vt:lpstr>
      <vt:lpstr>Inmuebles</vt:lpstr>
      <vt:lpstr>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Brandon Gonzalez</cp:lastModifiedBy>
  <dcterms:modified xsi:type="dcterms:W3CDTF">2023-03-10T16:21:49Z</dcterms:modified>
</cp:coreProperties>
</file>